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Variance" sheetId="4" state="visible" r:id="rId4"/>
    <sheet xmlns:r="http://schemas.openxmlformats.org/officeDocument/2006/relationships" name="Decisions" sheetId="5" state="visible" r:id="rId5"/>
    <sheet xmlns:r="http://schemas.openxmlformats.org/officeDocument/2006/relationships" name="Checks" sheetId="6" state="visible" r:id="rId6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;[Red]($#,##0);-"/>
    <numFmt numFmtId="165" formatCode="#,##0;[Red](#,##0);-"/>
    <numFmt numFmtId="166" formatCode="0.0%;[Red](0.0%);-"/>
    <numFmt numFmtId="167" formatCode="0.0;[Red](0.0);-"/>
  </numFmts>
  <fonts count="17">
    <font>
      <name val="Calibri"/>
      <family val="2"/>
      <color theme="1"/>
      <sz val="11"/>
      <scheme val="minor"/>
    </font>
    <font>
      <name val="Aptos Display"/>
      <b val="1"/>
      <color rgb="00203B60"/>
      <sz val="24"/>
    </font>
    <font>
      <color rgb="00666666"/>
      <sz val="12"/>
    </font>
    <font>
      <name val="Aptos"/>
      <b val="1"/>
      <color rgb="00FFFFFF"/>
      <sz val="11"/>
    </font>
    <font>
      <color rgb="000000FF"/>
    </font>
    <font>
      <color rgb="00000000"/>
    </font>
    <font>
      <color rgb="00008000"/>
    </font>
    <font>
      <i val="1"/>
      <color rgb="00666666"/>
    </font>
    <font>
      <b val="1"/>
      <color rgb="00FFFFFF"/>
      <sz val="12"/>
    </font>
    <font>
      <name val="Calibri"/>
      <family val="2"/>
      <color theme="10"/>
      <sz val="12"/>
      <scheme val="minor"/>
    </font>
    <font>
      <b val="1"/>
      <color rgb="00FFFFFF"/>
      <sz val="12"/>
      <u val="single"/>
    </font>
    <font>
      <i val="1"/>
      <color rgb="00666666"/>
      <sz val="10"/>
    </font>
    <font>
      <i val="1"/>
      <color rgb="00666666"/>
      <sz val="9"/>
    </font>
    <font>
      <name val="Aptos Display"/>
      <b val="1"/>
      <color rgb="00203B60"/>
      <sz val="22"/>
    </font>
    <font>
      <b val="1"/>
      <color rgb="00FFFFFF"/>
    </font>
    <font>
      <color rgb="00666666"/>
    </font>
    <font>
      <b val="1"/>
      <color rgb="00203B60"/>
    </font>
  </fonts>
  <fills count="7">
    <fill>
      <patternFill/>
    </fill>
    <fill>
      <patternFill patternType="gray125"/>
    </fill>
    <fill>
      <patternFill patternType="solid">
        <fgColor rgb="00142B48"/>
      </patternFill>
    </fill>
    <fill>
      <patternFill patternType="solid">
        <fgColor rgb="00FFF2CC"/>
      </patternFill>
    </fill>
    <fill>
      <patternFill patternType="solid">
        <fgColor rgb="00FCE8E6"/>
      </patternFill>
    </fill>
    <fill>
      <patternFill patternType="solid">
        <fgColor rgb="00EAF1F7"/>
      </patternFill>
    </fill>
    <fill>
      <patternFill patternType="solid">
        <fgColor rgb="00203B6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7" fillId="0" borderId="0" pivotButton="0" quotePrefix="0" xfId="0"/>
    <xf numFmtId="0" fontId="10" fillId="0" borderId="0" pivotButton="0" quotePrefix="0" xfId="1"/>
    <xf numFmtId="0" fontId="11" fillId="0" borderId="0" applyAlignment="1" pivotButton="0" quotePrefix="0" xfId="0">
      <alignment horizontal="center"/>
    </xf>
    <xf numFmtId="0" fontId="12" fillId="0" borderId="0" pivotButton="0" quotePrefix="0" xfId="0"/>
    <xf numFmtId="0" fontId="13" fillId="0" borderId="0" applyAlignment="1" pivotButton="0" quotePrefix="0" xfId="0">
      <alignment vertical="center"/>
    </xf>
    <xf numFmtId="0" fontId="4" fillId="5" borderId="0" pivotButton="0" quotePrefix="0" xfId="0"/>
    <xf numFmtId="164" fontId="4" fillId="5" borderId="0" pivotButton="0" quotePrefix="0" xfId="0"/>
    <xf numFmtId="0" fontId="14" fillId="6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vertical="top" wrapText="1"/>
    </xf>
    <xf numFmtId="165" fontId="4" fillId="5" borderId="0" pivotButton="0" quotePrefix="0" xfId="0"/>
    <xf numFmtId="164" fontId="6" fillId="0" borderId="0" pivotButton="0" quotePrefix="0" xfId="0"/>
    <xf numFmtId="0" fontId="15" fillId="0" borderId="0" pivotButton="0" quotePrefix="0" xfId="0"/>
    <xf numFmtId="166" fontId="6" fillId="0" borderId="0" pivotButton="0" quotePrefix="0" xfId="0"/>
    <xf numFmtId="167" fontId="6" fillId="0" borderId="0" pivotButton="0" quotePrefix="0" xfId="0"/>
    <xf numFmtId="0" fontId="16" fillId="0" borderId="0" pivotButton="0" quotePrefix="0" xfId="0"/>
    <xf numFmtId="0" fontId="6" fillId="0" borderId="0" applyAlignment="1" pivotButton="0" quotePrefix="0" xfId="0">
      <alignment wrapText="1"/>
    </xf>
    <xf numFmtId="165" fontId="6" fillId="0" borderId="0" pivotButton="0" quotePrefix="0" xfId="0"/>
    <xf numFmtId="0" fontId="6" fillId="0" borderId="0" applyAlignment="1" pivotButton="0" quotePrefix="0" xfId="0">
      <alignment vertical="top" wrapText="1"/>
    </xf>
    <xf numFmtId="0" fontId="4" fillId="5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15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dxfs count="2">
    <dxf>
      <fill>
        <patternFill patternType="solid">
          <fgColor rgb="00FCE8E6"/>
        </patternFill>
      </fill>
    </dxf>
    <dxf>
      <fill>
        <patternFill patternType="solid">
          <f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 vs Budget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'Dashboard'!$A$7:$A$10</f>
            </numRef>
          </cat>
          <val>
            <numRef>
              <f>'Dashboard'!$B$7:$B$10</f>
            </numRef>
          </val>
        </ser>
        <ser>
          <idx val="1"/>
          <order val="1"/>
          <tx>
            <strRef>
              <f>'Dashboard'!C6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'Dashboard'!$A$7:$A$10</f>
            </numRef>
          </cat>
          <val>
            <numRef>
              <f>'Dashboard'!$C$7:$C$10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KPI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UpstreamCFO</author>
  </authors>
  <commentList>
    <comment ref="B3" authorId="0" shapeId="0">
      <text>
        <t>Illustrative sample input. Replace with actual business data or your own assumption.</t>
      </text>
    </comment>
    <comment ref="B4" authorId="0" shapeId="0">
      <text>
        <t>Illustrative sample input. Replace with actual business data or your own assumption.</t>
      </text>
    </comment>
    <comment ref="B5" authorId="0" shapeId="0">
      <text>
        <t>Illustrative sample input. Replace with actual business data or your own assumption.</t>
      </text>
    </comment>
    <comment ref="B6" authorId="0" shapeId="0">
      <text>
        <t>Illustrative sample input. Replace with actual business data or your own assumption.</t>
      </text>
    </comment>
    <comment ref="B10" authorId="0" shapeId="0">
      <text>
        <t>Illustrative sample input. Replace with actual business data or your own assumption.</t>
      </text>
    </comment>
    <comment ref="C10" authorId="0" shapeId="0">
      <text>
        <t>Illustrative sample input. Replace with actual business data or your own assumption.</t>
      </text>
    </comment>
    <comment ref="D10" authorId="0" shapeId="0">
      <text>
        <t>Illustrative sample input. Replace with actual business data or your own assumption.</t>
      </text>
    </comment>
    <comment ref="E10" authorId="0" shapeId="0">
      <text>
        <t>Illustrative sample input. Replace with actual business data or your own assumption.</t>
      </text>
    </comment>
    <comment ref="F10" authorId="0" shapeId="0">
      <text>
        <t>Illustrative sample input. Replace with actual business data or your own assumption.</t>
      </text>
    </comment>
    <comment ref="B11" authorId="0" shapeId="0">
      <text>
        <t>Illustrative sample input. Replace with actual business data or your own assumption.</t>
      </text>
    </comment>
    <comment ref="C11" authorId="0" shapeId="0">
      <text>
        <t>Illustrative sample input. Replace with actual business data or your own assumption.</t>
      </text>
    </comment>
    <comment ref="D11" authorId="0" shapeId="0">
      <text>
        <t>Illustrative sample input. Replace with actual business data or your own assumption.</t>
      </text>
    </comment>
    <comment ref="E11" authorId="0" shapeId="0">
      <text>
        <t>Illustrative sample input. Replace with actual business data or your own assumption.</t>
      </text>
    </comment>
    <comment ref="F11" authorId="0" shapeId="0">
      <text>
        <t>Illustrative sample input. Replace with actual business data or your own assumption.</t>
      </text>
    </comment>
    <comment ref="B12" authorId="0" shapeId="0">
      <text>
        <t>Illustrative sample input. Replace with actual business data or your own assumption.</t>
      </text>
    </comment>
    <comment ref="C12" authorId="0" shapeId="0">
      <text>
        <t>Illustrative sample input. Replace with actual business data or your own assumption.</t>
      </text>
    </comment>
    <comment ref="D12" authorId="0" shapeId="0">
      <text>
        <t>Illustrative sample input. Replace with actual business data or your own assumption.</t>
      </text>
    </comment>
    <comment ref="E12" authorId="0" shapeId="0">
      <text>
        <t>Illustrative sample input. Replace with actual business data or your own assumption.</t>
      </text>
    </comment>
    <comment ref="F12" authorId="0" shapeId="0">
      <text>
        <t>Illustrative sample input. Replace with actual business data or your own assumption.</t>
      </text>
    </comment>
    <comment ref="B13" authorId="0" shapeId="0">
      <text>
        <t>Illustrative sample input. Replace with actual business data or your own assumption.</t>
      </text>
    </comment>
    <comment ref="C13" authorId="0" shapeId="0">
      <text>
        <t>Illustrative sample input. Replace with actual business data or your own assumption.</t>
      </text>
    </comment>
    <comment ref="D13" authorId="0" shapeId="0">
      <text>
        <t>Illustrative sample input. Replace with actual business data or your own assumption.</t>
      </text>
    </comment>
    <comment ref="E13" authorId="0" shapeId="0">
      <text>
        <t>Illustrative sample input. Replace with actual business data or your own assumption.</t>
      </text>
    </comment>
    <comment ref="F13" authorId="0" shapeId="0">
      <text>
        <t>Illustrative sample input. Replace with actual business data or your own assumption.</t>
      </text>
    </comment>
    <comment ref="B14" authorId="0" shapeId="0">
      <text>
        <t>Illustrative sample input. Replace with actual business data or your own assumption.</t>
      </text>
    </comment>
    <comment ref="C14" authorId="0" shapeId="0">
      <text>
        <t>Illustrative sample input. Replace with actual business data or your own assumption.</t>
      </text>
    </comment>
    <comment ref="D14" authorId="0" shapeId="0">
      <text>
        <t>Illustrative sample input. Replace with actual business data or your own assumption.</t>
      </text>
    </comment>
    <comment ref="E14" authorId="0" shapeId="0">
      <text>
        <t>Illustrative sample input. Replace with actual business data or your own assumption.</t>
      </text>
    </comment>
    <comment ref="F14" authorId="0" shapeId="0">
      <text>
        <t>Illustrative sample input. Replace with actual business data or your own assumption.</t>
      </text>
    </comment>
    <comment ref="B15" authorId="0" shapeId="0">
      <text>
        <t>Illustrative sample input. Replace with actual business data or your own assumption.</t>
      </text>
    </comment>
    <comment ref="C15" authorId="0" shapeId="0">
      <text>
        <t>Illustrative sample input. Replace with actual business data or your own assumption.</t>
      </text>
    </comment>
    <comment ref="D15" authorId="0" shapeId="0">
      <text>
        <t>Illustrative sample input. Replace with actual business data or your own assumption.</t>
      </text>
    </comment>
    <comment ref="E15" authorId="0" shapeId="0">
      <text>
        <t>Illustrative sample input. Replace with actual business data or your own assumption.</t>
      </text>
    </comment>
    <comment ref="F15" authorId="0" shapeId="0">
      <text>
        <t>Illustrative sample input. Replace with actual business data or your own assumption.</t>
      </text>
    </comment>
    <comment ref="B16" authorId="0" shapeId="0">
      <text>
        <t>Illustrative sample input. Replace with actual business data or your own assumption.</t>
      </text>
    </comment>
    <comment ref="C16" authorId="0" shapeId="0">
      <text>
        <t>Illustrative sample input. Replace with actual business data or your own assumption.</t>
      </text>
    </comment>
    <comment ref="D16" authorId="0" shapeId="0">
      <text>
        <t>Illustrative sample input. Replace with actual business data or your own assumption.</t>
      </text>
    </comment>
    <comment ref="E16" authorId="0" shapeId="0">
      <text>
        <t>Illustrative sample input. Replace with actual business data or your own assumption.</t>
      </text>
    </comment>
    <comment ref="F16" authorId="0" shapeId="0">
      <text>
        <t>Illustrative sample input. Replace with actual business data or your own assumption.</t>
      </text>
    </comment>
    <comment ref="B17" authorId="0" shapeId="0">
      <text>
        <t>Illustrative sample input. Replace with actual business data or your own assumption.</t>
      </text>
    </comment>
    <comment ref="C17" authorId="0" shapeId="0">
      <text>
        <t>Illustrative sample input. Replace with actual business data or your own assumption.</t>
      </text>
    </comment>
    <comment ref="D17" authorId="0" shapeId="0">
      <text>
        <t>Illustrative sample input. Replace with actual business data or your own assumption.</t>
      </text>
    </comment>
    <comment ref="E17" authorId="0" shapeId="0">
      <text>
        <t>Illustrative sample input. Replace with actual business data or your own assumption.</t>
      </text>
    </comment>
    <comment ref="F17" authorId="0" shapeId="0">
      <text>
        <t>Illustrative sample input. Replace with actual business data or your own assumption.</t>
      </text>
    </comment>
    <comment ref="B18" authorId="0" shapeId="0">
      <text>
        <t>Illustrative sample input. Replace with actual business data or your own assumption.</t>
      </text>
    </comment>
    <comment ref="C18" authorId="0" shapeId="0">
      <text>
        <t>Illustrative sample input. Replace with actual business data or your own assumption.</t>
      </text>
    </comment>
    <comment ref="D18" authorId="0" shapeId="0">
      <text>
        <t>Illustrative sample input. Replace with actual business data or your own assumption.</t>
      </text>
    </comment>
    <comment ref="E18" authorId="0" shapeId="0">
      <text>
        <t>Illustrative sample input. Replace with actual business data or your own assumption.</t>
      </text>
    </comment>
    <comment ref="F18" authorId="0" shapeId="0">
      <text>
        <t>Illustrative sample input. Replace with actual business data or your own assumption.</t>
      </text>
    </comment>
    <comment ref="B19" authorId="0" shapeId="0">
      <text>
        <t>Illustrative sample input. Replace with actual business data or your own assumption.</t>
      </text>
    </comment>
    <comment ref="C19" authorId="0" shapeId="0">
      <text>
        <t>Illustrative sample input. Replace with actual business data or your own assumption.</t>
      </text>
    </comment>
    <comment ref="D19" authorId="0" shapeId="0">
      <text>
        <t>Illustrative sample input. Replace with actual business data or your own assumption.</t>
      </text>
    </comment>
    <comment ref="E19" authorId="0" shapeId="0">
      <text>
        <t>Illustrative sample input. Replace with actual business data or your own assumption.</t>
      </text>
    </comment>
    <comment ref="F19" authorId="0" shapeId="0">
      <text>
        <t>Illustrative sample input. Replace with actual business data or your own assumption.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30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Relationship Type="http://schemas.openxmlformats.org/officeDocument/2006/relationships/drawing" Target="/xl/drawings/drawing1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4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4" customWidth="1" min="8" max="8"/>
  </cols>
  <sheetData>
    <row r="2">
      <c r="B2" s="1" t="inlineStr">
        <is>
          <t>Formula-Driven Monthly Business Review</t>
        </is>
      </c>
    </row>
    <row r="3"/>
    <row r="5">
      <c r="B5" s="2" t="inlineStr">
        <is>
          <t>A practical owner-level monthly review that links inputs to variance, KPI, cash, capacity, and decision outputs. It is designed to show what changed, what it may mean, and what needs follow-up — not just reproduce an accounting report.</t>
        </is>
      </c>
    </row>
    <row r="6"/>
    <row r="8" ht="22" customHeight="1">
      <c r="A8" s="3" t="inlineStr">
        <is>
          <t>How to use this workbook</t>
        </is>
      </c>
    </row>
    <row r="10">
      <c r="B10" s="4" t="inlineStr">
        <is>
          <t>1. Enter or replace the blue input cells on the Inputs sheet.</t>
        </is>
      </c>
    </row>
    <row r="11">
      <c r="B11" s="4" t="inlineStr">
        <is>
          <t>2. Review the Dashboard for calculated KPIs and management signals.</t>
        </is>
      </c>
    </row>
    <row r="12">
      <c r="B12" s="4" t="inlineStr">
        <is>
          <t>3. Use the Variance sheet to see actual vs budget and prior month.</t>
        </is>
      </c>
    </row>
    <row r="13">
      <c r="B13" s="4" t="inlineStr">
        <is>
          <t>4. Use Decisions to document what to investigate, decide, assign, and revisit.</t>
        </is>
      </c>
    </row>
    <row r="14">
      <c r="B14" s="4" t="inlineStr">
        <is>
          <t>5. Review Checks before using the workbook for a management decision.</t>
        </is>
      </c>
    </row>
    <row r="17" ht="22" customHeight="1">
      <c r="A17" s="3" t="inlineStr">
        <is>
          <t>Workbook logic</t>
        </is>
      </c>
    </row>
    <row r="19">
      <c r="B19" s="5" t="inlineStr">
        <is>
          <t>Blue cells = inputs you can change</t>
        </is>
      </c>
    </row>
    <row r="20">
      <c r="B20" s="6" t="inlineStr">
        <is>
          <t>Black cells = formulas / calculations</t>
        </is>
      </c>
    </row>
    <row r="21">
      <c r="B21" s="7" t="inlineStr">
        <is>
          <t>Green cells = linked results from other sheets</t>
        </is>
      </c>
    </row>
    <row r="22">
      <c r="B22" s="8" t="inlineStr">
        <is>
          <t>Orange = review / caution</t>
        </is>
      </c>
    </row>
    <row r="23">
      <c r="B23" s="9" t="inlineStr">
        <is>
          <t>Light red = check / potential issue</t>
        </is>
      </c>
    </row>
    <row r="24">
      <c r="B24" s="10" t="inlineStr">
        <is>
          <t>Illustrative data only; replace with your own business information</t>
        </is>
      </c>
    </row>
    <row r="27" ht="22" customHeight="1">
      <c r="A27" s="3" t="inlineStr">
        <is>
          <t>Before you rely on the output</t>
        </is>
      </c>
    </row>
    <row r="29">
      <c r="B29" s="4" t="inlineStr">
        <is>
          <t>• The right KPIs depend on how your business makes money; remove metrics that do not explain decisions.</t>
        </is>
      </c>
    </row>
    <row r="30">
      <c r="B30" s="4" t="inlineStr">
        <is>
          <t>• Accounting accuracy and operating data quality matter. A precise dashboard built on incomplete data can still be wrong.</t>
        </is>
      </c>
    </row>
    <row r="31">
      <c r="B31" s="4" t="inlineStr">
        <is>
          <t>• Monthly review should connect backward-looking results to a forward-looking action or decision.</t>
        </is>
      </c>
    </row>
    <row r="37" ht="34" customHeight="1">
      <c r="A37" s="11" t="inlineStr">
        <is>
          <t>Need a version customized to your business? Contact Elaine at UpstreamCFO.</t>
        </is>
      </c>
    </row>
    <row r="38">
      <c r="A38" s="12" t="inlineStr">
        <is>
          <t>hello@upstreamcfo.com  |  upstreamcfo.com  |  Monthly retainer or project-based engagement</t>
        </is>
      </c>
    </row>
    <row r="41">
      <c r="B41" s="13" t="inlineStr">
        <is>
          <t>upstreamcfo_sample_monthly_business_review.xlsx</t>
        </is>
      </c>
    </row>
  </sheetData>
  <mergeCells count="21">
    <mergeCell ref="A17:G17"/>
    <mergeCell ref="A8:G8"/>
    <mergeCell ref="B14:G14"/>
    <mergeCell ref="B5:G6"/>
    <mergeCell ref="B23:G23"/>
    <mergeCell ref="B13:G13"/>
    <mergeCell ref="B29:G29"/>
    <mergeCell ref="B19:G19"/>
    <mergeCell ref="B10:G10"/>
    <mergeCell ref="A37:H37"/>
    <mergeCell ref="B30:G30"/>
    <mergeCell ref="B24:G24"/>
    <mergeCell ref="B20:G20"/>
    <mergeCell ref="B2:G3"/>
    <mergeCell ref="B22:G22"/>
    <mergeCell ref="A27:G27"/>
    <mergeCell ref="A38:H38"/>
    <mergeCell ref="B31:G31"/>
    <mergeCell ref="B12:G12"/>
    <mergeCell ref="B21:G21"/>
    <mergeCell ref="B11:G11"/>
  </mergeCells>
  <hyperlinks>
    <hyperlink xmlns:r="http://schemas.openxmlformats.org/officeDocument/2006/relationships" ref="A37" r:id="rId1"/>
  </hyperlink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xSplit="1" ySplit="9" topLeftCell="B10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9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34" customWidth="1" min="7" max="7"/>
    <col width="3" customWidth="1" min="8" max="8"/>
  </cols>
  <sheetData>
    <row r="1" ht="34" customHeight="1">
      <c r="A1" s="14" t="inlineStr">
        <is>
          <t>Inputs — replace blue cells with your business data</t>
        </is>
      </c>
    </row>
    <row r="3">
      <c r="A3" t="inlineStr">
        <is>
          <t>Business name</t>
        </is>
      </c>
      <c r="B3" s="15" t="inlineStr">
        <is>
          <t>Sample Service Company</t>
        </is>
      </c>
    </row>
    <row r="4">
      <c r="A4" t="inlineStr">
        <is>
          <t>Report month</t>
        </is>
      </c>
      <c r="B4" s="15" t="inlineStr">
        <is>
          <t>2026-09</t>
        </is>
      </c>
    </row>
    <row r="5">
      <c r="A5" t="inlineStr">
        <is>
          <t>Minimum cash target</t>
        </is>
      </c>
      <c r="B5" s="16" t="n">
        <v>150000</v>
      </c>
    </row>
    <row r="6">
      <c r="A6" t="inlineStr">
        <is>
          <t>Notes</t>
        </is>
      </c>
      <c r="B6" s="15" t="inlineStr">
        <is>
          <t>Illustrative sample only</t>
        </is>
      </c>
    </row>
    <row r="8" ht="22" customHeight="1">
      <c r="A8" s="3" t="inlineStr">
        <is>
          <t>Financial &amp; operating inputs</t>
        </is>
      </c>
    </row>
    <row r="9" ht="32" customHeight="1">
      <c r="A9" s="17" t="inlineStr">
        <is>
          <t>Metric</t>
        </is>
      </c>
      <c r="B9" s="17" t="inlineStr">
        <is>
          <t>Actual</t>
        </is>
      </c>
      <c r="C9" s="17" t="inlineStr">
        <is>
          <t>Budget</t>
        </is>
      </c>
      <c r="D9" s="17" t="inlineStr">
        <is>
          <t>Prior Month</t>
        </is>
      </c>
      <c r="E9" s="17" t="inlineStr">
        <is>
          <t>YTD Actual</t>
        </is>
      </c>
      <c r="F9" s="17" t="inlineStr">
        <is>
          <t>YTD Budget</t>
        </is>
      </c>
      <c r="G9" s="17" t="inlineStr">
        <is>
          <t>Why it matters</t>
        </is>
      </c>
    </row>
    <row r="10">
      <c r="A10" t="inlineStr">
        <is>
          <t>Revenue</t>
        </is>
      </c>
      <c r="B10" s="16" t="n">
        <v>524000</v>
      </c>
      <c r="C10" s="16" t="n">
        <v>500000</v>
      </c>
      <c r="D10" s="16" t="n">
        <v>486000</v>
      </c>
      <c r="E10" s="16" t="n">
        <v>4520000</v>
      </c>
      <c r="F10" s="16" t="n">
        <v>4400000</v>
      </c>
      <c r="G10" s="18" t="inlineStr">
        <is>
          <t>Top-line activity; explain price, volume, and mix.</t>
        </is>
      </c>
    </row>
    <row r="11">
      <c r="A11" t="inlineStr">
        <is>
          <t>Cost of Service</t>
        </is>
      </c>
      <c r="B11" s="16" t="n">
        <v>310000</v>
      </c>
      <c r="C11" s="16" t="n">
        <v>280000</v>
      </c>
      <c r="D11" s="16" t="n">
        <v>276000</v>
      </c>
      <c r="E11" s="16" t="n">
        <v>2610000</v>
      </c>
      <c r="F11" s="16" t="n">
        <v>2450000</v>
      </c>
      <c r="G11" s="18" t="inlineStr">
        <is>
          <t>Direct labor/material/service delivery costs.</t>
        </is>
      </c>
    </row>
    <row r="12">
      <c r="A12" t="inlineStr">
        <is>
          <t>Operating Expenses</t>
        </is>
      </c>
      <c r="B12" s="16" t="n">
        <v>158000</v>
      </c>
      <c r="C12" s="16" t="n">
        <v>150000</v>
      </c>
      <c r="D12" s="16" t="n">
        <v>151000</v>
      </c>
      <c r="E12" s="16" t="n">
        <v>1350000</v>
      </c>
      <c r="F12" s="16" t="n">
        <v>1300000</v>
      </c>
      <c r="G12" s="18" t="inlineStr">
        <is>
          <t>Back-office, sales, admin, and other operating costs.</t>
        </is>
      </c>
    </row>
    <row r="13">
      <c r="A13" t="inlineStr">
        <is>
          <t>Cash Balance</t>
        </is>
      </c>
      <c r="B13" s="16" t="n">
        <v>312000</v>
      </c>
      <c r="C13" s="16" t="n">
        <v>300000</v>
      </c>
      <c r="D13" s="16" t="n">
        <v>298000</v>
      </c>
      <c r="E13" s="16" t="n">
        <v>312000</v>
      </c>
      <c r="F13" s="16" t="n">
        <v>300000</v>
      </c>
      <c r="G13" s="18" t="inlineStr">
        <is>
          <t>Available cash relative to near-term obligations and target.</t>
        </is>
      </c>
    </row>
    <row r="14">
      <c r="A14" t="inlineStr">
        <is>
          <t>Accounts Receivable</t>
        </is>
      </c>
      <c r="B14" s="16" t="n">
        <v>286000</v>
      </c>
      <c r="C14" s="16" t="n">
        <v>250000</v>
      </c>
      <c r="D14" s="16" t="n">
        <v>251000</v>
      </c>
      <c r="E14" s="16" t="n">
        <v>286000</v>
      </c>
      <c r="F14" s="16" t="n">
        <v>250000</v>
      </c>
      <c r="G14" s="18" t="inlineStr">
        <is>
          <t>Customer balances not yet collected.</t>
        </is>
      </c>
    </row>
    <row r="15">
      <c r="A15" t="inlineStr">
        <is>
          <t>A/R &gt; 30 days</t>
        </is>
      </c>
      <c r="B15" s="16" t="n">
        <v>82000</v>
      </c>
      <c r="C15" s="16" t="n">
        <v>60000</v>
      </c>
      <c r="D15" s="16" t="n">
        <v>68000</v>
      </c>
      <c r="E15" s="16" t="n">
        <v>82000</v>
      </c>
      <c r="F15" s="16" t="n">
        <v>60000</v>
      </c>
      <c r="G15" s="18" t="inlineStr">
        <is>
          <t>Older receivables can create cash pressure.</t>
        </is>
      </c>
    </row>
    <row r="16">
      <c r="A16" t="inlineStr">
        <is>
          <t>Field FTE</t>
        </is>
      </c>
      <c r="B16" s="19" t="n">
        <v>31</v>
      </c>
      <c r="C16" s="19" t="n">
        <v>30</v>
      </c>
      <c r="D16" s="19" t="n">
        <v>29</v>
      </c>
      <c r="E16" s="19" t="n">
        <v>31</v>
      </c>
      <c r="F16" s="19" t="n">
        <v>30</v>
      </c>
      <c r="G16" s="18" t="inlineStr">
        <is>
          <t>Operating capacity used to interpret revenue and margin.</t>
        </is>
      </c>
    </row>
    <row r="17">
      <c r="A17" t="inlineStr">
        <is>
          <t>Billable / productive days</t>
        </is>
      </c>
      <c r="B17" s="19" t="n">
        <v>455</v>
      </c>
      <c r="C17" s="19" t="n">
        <v>450</v>
      </c>
      <c r="D17" s="19" t="n">
        <v>430</v>
      </c>
      <c r="E17" s="19" t="n">
        <v>3985</v>
      </c>
      <c r="F17" s="19" t="n">
        <v>3900</v>
      </c>
      <c r="G17" s="18" t="inlineStr">
        <is>
          <t>Volume/capacity driver; adapt to your business.</t>
        </is>
      </c>
    </row>
    <row r="18">
      <c r="A18" t="inlineStr">
        <is>
          <t>Labor hours</t>
        </is>
      </c>
      <c r="B18" s="19" t="n">
        <v>5150</v>
      </c>
      <c r="C18" s="19" t="n">
        <v>4800</v>
      </c>
      <c r="D18" s="19" t="n">
        <v>4700</v>
      </c>
      <c r="E18" s="19" t="n">
        <v>43850</v>
      </c>
      <c r="F18" s="19" t="n">
        <v>42000</v>
      </c>
      <c r="G18" s="18" t="inlineStr">
        <is>
          <t>Useful for labor efficiency and service delivery analysis.</t>
        </is>
      </c>
    </row>
    <row r="19">
      <c r="A19" t="inlineStr">
        <is>
          <t>Callbacks / rework events</t>
        </is>
      </c>
      <c r="B19" s="19" t="n">
        <v>28</v>
      </c>
      <c r="C19" s="19" t="n">
        <v>20</v>
      </c>
      <c r="D19" s="19" t="n">
        <v>23</v>
      </c>
      <c r="E19" s="19" t="n">
        <v>210</v>
      </c>
      <c r="F19" s="19" t="n">
        <v>180</v>
      </c>
      <c r="G19" s="18" t="inlineStr">
        <is>
          <t>Potential signal of quality cost or capacity pressure.</t>
        </is>
      </c>
    </row>
    <row r="23" ht="34" customHeight="1">
      <c r="A23" s="11" t="inlineStr">
        <is>
          <t>Need a version customized to your business? Contact Elaine at UpstreamCFO.</t>
        </is>
      </c>
    </row>
    <row r="24">
      <c r="A24" s="12" t="inlineStr">
        <is>
          <t>hello@upstreamcfo.com  |  upstreamcfo.com  |  Monthly retainer or project-based engagement</t>
        </is>
      </c>
    </row>
  </sheetData>
  <mergeCells count="4">
    <mergeCell ref="A23:H23"/>
    <mergeCell ref="A8:G8"/>
    <mergeCell ref="A24:H24"/>
    <mergeCell ref="A1:H1"/>
  </mergeCells>
  <hyperlinks>
    <hyperlink xmlns:r="http://schemas.openxmlformats.org/officeDocument/2006/relationships" ref="A23" r:id="rId1"/>
  </hyperlinks>
  <pageMargins left="0.75" right="0.75" top="1" bottom="1" header="0.5" footer="0.5"/>
  <pageSetup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4" customHeight="1">
      <c r="A1" s="14" t="inlineStr">
        <is>
          <t>Dashboard — owner-level output</t>
        </is>
      </c>
    </row>
    <row r="3">
      <c r="A3" t="inlineStr">
        <is>
          <t>Business</t>
        </is>
      </c>
      <c r="B3" s="7">
        <f>Inputs!B3</f>
        <v/>
      </c>
      <c r="D3" t="inlineStr">
        <is>
          <t>Report month</t>
        </is>
      </c>
      <c r="E3" s="7">
        <f>Inputs!B4</f>
        <v/>
      </c>
    </row>
    <row r="5" ht="22" customHeight="1">
      <c r="A5" s="3" t="inlineStr">
        <is>
          <t>Calculated KPI summary</t>
        </is>
      </c>
    </row>
    <row r="6" ht="32" customHeight="1">
      <c r="A6" s="17" t="inlineStr">
        <is>
          <t>KPI</t>
        </is>
      </c>
      <c r="B6" s="17" t="inlineStr">
        <is>
          <t>Actual</t>
        </is>
      </c>
      <c r="C6" s="17" t="inlineStr">
        <is>
          <t>Budget / Target</t>
        </is>
      </c>
      <c r="D6" s="17" t="inlineStr">
        <is>
          <t>Variance</t>
        </is>
      </c>
      <c r="E6" s="17" t="inlineStr">
        <is>
          <t>Prior Month</t>
        </is>
      </c>
      <c r="F6" s="17" t="inlineStr">
        <is>
          <t>Trend / Signal</t>
        </is>
      </c>
      <c r="G6" s="17" t="inlineStr">
        <is>
          <t>Formula basis</t>
        </is>
      </c>
      <c r="H6" s="17" t="inlineStr"/>
    </row>
    <row r="7">
      <c r="A7" t="inlineStr">
        <is>
          <t>Revenue</t>
        </is>
      </c>
      <c r="B7" s="20">
        <f>Inputs!B10</f>
        <v/>
      </c>
      <c r="C7" s="20">
        <f>Inputs!C10</f>
        <v/>
      </c>
      <c r="D7" s="20">
        <f>B7-C7</f>
        <v/>
      </c>
      <c r="E7" s="20">
        <f>Inputs!D10</f>
        <v/>
      </c>
      <c r="F7" s="7">
        <f>IF(B7&gt;=C7,"At/above budget","Below budget")</f>
        <v/>
      </c>
      <c r="G7" s="21" t="inlineStr">
        <is>
          <t>Input</t>
        </is>
      </c>
    </row>
    <row r="8">
      <c r="A8" t="inlineStr">
        <is>
          <t>Gross Profit</t>
        </is>
      </c>
      <c r="B8" s="20">
        <f>Inputs!B10-Inputs!B11</f>
        <v/>
      </c>
      <c r="C8" s="20">
        <f>Inputs!C10-Inputs!C11</f>
        <v/>
      </c>
      <c r="D8" s="20">
        <f>B8-C8</f>
        <v/>
      </c>
      <c r="E8" s="20">
        <f>Inputs!D10-Inputs!D11</f>
        <v/>
      </c>
      <c r="F8" s="7">
        <f>IF(B8&gt;=C8,"At/above budget","Below budget")</f>
        <v/>
      </c>
      <c r="G8" s="21" t="inlineStr">
        <is>
          <t>Revenue - Cost of Service</t>
        </is>
      </c>
    </row>
    <row r="9">
      <c r="A9" t="inlineStr">
        <is>
          <t>Gross Margin</t>
        </is>
      </c>
      <c r="B9" s="22">
        <f>IFERROR(B8/B7,0)</f>
        <v/>
      </c>
      <c r="C9" s="22">
        <f>IFERROR(C8/C7,0)</f>
        <v/>
      </c>
      <c r="D9" s="22">
        <f>B9-C9</f>
        <v/>
      </c>
      <c r="E9" s="22">
        <f>IFERROR((Inputs!D10-Inputs!D11)/Inputs!D10,0)</f>
        <v/>
      </c>
      <c r="F9" s="7">
        <f>IF(B9&gt;=C9,"At/above budget","Below budget")</f>
        <v/>
      </c>
      <c r="G9" s="21" t="inlineStr">
        <is>
          <t>Gross Profit / Revenue</t>
        </is>
      </c>
    </row>
    <row r="10">
      <c r="A10" t="inlineStr">
        <is>
          <t>Operating Income</t>
        </is>
      </c>
      <c r="B10" s="20">
        <f>B8-Inputs!B12</f>
        <v/>
      </c>
      <c r="C10" s="20">
        <f>C8-Inputs!C12</f>
        <v/>
      </c>
      <c r="D10" s="20">
        <f>B10-C10</f>
        <v/>
      </c>
      <c r="E10" s="20">
        <f>(Inputs!D10-Inputs!D11)-Inputs!D12</f>
        <v/>
      </c>
      <c r="F10" s="7">
        <f>IF(B10&gt;=C10,"At/above budget","Below budget")</f>
        <v/>
      </c>
      <c r="G10" s="21" t="inlineStr">
        <is>
          <t>Gross Profit - Operating Expenses</t>
        </is>
      </c>
    </row>
    <row r="11">
      <c r="A11" t="inlineStr">
        <is>
          <t>Operating Margin</t>
        </is>
      </c>
      <c r="B11" s="22">
        <f>IFERROR(B10/B7,0)</f>
        <v/>
      </c>
      <c r="C11" s="22">
        <f>IFERROR(C10/C7,0)</f>
        <v/>
      </c>
      <c r="D11" s="22">
        <f>B11-C11</f>
        <v/>
      </c>
      <c r="E11" s="22">
        <f>IFERROR(E10/Inputs!D10,0)</f>
        <v/>
      </c>
      <c r="F11" s="7">
        <f>IF(B11&gt;=C11,"At/above budget","Below budget")</f>
        <v/>
      </c>
      <c r="G11" s="21" t="inlineStr">
        <is>
          <t>Operating Income / Revenue</t>
        </is>
      </c>
    </row>
    <row r="12">
      <c r="A12" t="inlineStr">
        <is>
          <t>Cash Headroom</t>
        </is>
      </c>
      <c r="B12" s="20">
        <f>Inputs!B13-Inputs!B5</f>
        <v/>
      </c>
      <c r="C12" s="20">
        <f>0</f>
        <v/>
      </c>
      <c r="D12" s="20">
        <f>B12-C12</f>
        <v/>
      </c>
      <c r="E12" s="20">
        <f>Inputs!D13-Inputs!B5</f>
        <v/>
      </c>
      <c r="F12" s="7">
        <f>IF(B12&gt;=0,"Above minimum cash target","Below minimum cash target")</f>
        <v/>
      </c>
      <c r="G12" s="21" t="inlineStr">
        <is>
          <t>Cash - minimum target</t>
        </is>
      </c>
    </row>
    <row r="13">
      <c r="A13" t="inlineStr">
        <is>
          <t>A/R &gt;30 %</t>
        </is>
      </c>
      <c r="B13" s="22">
        <f>IFERROR(Inputs!B15/Inputs!B14,0)</f>
        <v/>
      </c>
      <c r="C13" s="22">
        <f>IFERROR(Inputs!C15/Inputs!C14,0)</f>
        <v/>
      </c>
      <c r="D13" s="22">
        <f>B13-C13</f>
        <v/>
      </c>
      <c r="E13" s="22">
        <f>IFERROR(Inputs!D15/Inputs!D14,0)</f>
        <v/>
      </c>
      <c r="F13" s="7">
        <f>IF(B13&lt;=C13,"At/better than budget","Worse than budget")</f>
        <v/>
      </c>
      <c r="G13" s="21" t="inlineStr">
        <is>
          <t>A/R &gt;30 / total A/R</t>
        </is>
      </c>
    </row>
    <row r="14">
      <c r="A14" t="inlineStr">
        <is>
          <t>Revenue per Field FTE</t>
        </is>
      </c>
      <c r="B14" s="20">
        <f>IFERROR(Inputs!B10/Inputs!B16,0)</f>
        <v/>
      </c>
      <c r="C14" s="20">
        <f>IFERROR(Inputs!C10/Inputs!C16,0)</f>
        <v/>
      </c>
      <c r="D14" s="20">
        <f>B14-C14</f>
        <v/>
      </c>
      <c r="E14" s="20">
        <f>IFERROR(Inputs!D10/Inputs!D16,0)</f>
        <v/>
      </c>
      <c r="F14" s="7">
        <f>IF(B14&gt;=C14,"At/above budget","Below budget")</f>
        <v/>
      </c>
      <c r="G14" s="21" t="inlineStr">
        <is>
          <t>Revenue / Field FTE</t>
        </is>
      </c>
    </row>
    <row r="15">
      <c r="A15" t="inlineStr">
        <is>
          <t>Revenue per Productive Day</t>
        </is>
      </c>
      <c r="B15" s="20">
        <f>IFERROR(Inputs!B10/Inputs!B17,0)</f>
        <v/>
      </c>
      <c r="C15" s="20">
        <f>IFERROR(Inputs!C10/Inputs!C17,0)</f>
        <v/>
      </c>
      <c r="D15" s="20">
        <f>B15-C15</f>
        <v/>
      </c>
      <c r="E15" s="20">
        <f>IFERROR(Inputs!D10/Inputs!D17,0)</f>
        <v/>
      </c>
      <c r="F15" s="7">
        <f>IF(B15&gt;=C15,"At/above budget","Below budget")</f>
        <v/>
      </c>
      <c r="G15" s="21" t="inlineStr">
        <is>
          <t>Revenue / productive day</t>
        </is>
      </c>
    </row>
    <row r="16">
      <c r="A16" t="inlineStr">
        <is>
          <t>Callbacks / 100 productive days</t>
        </is>
      </c>
      <c r="B16" s="23">
        <f>IFERROR(Inputs!B19/Inputs!B17*100,0)</f>
        <v/>
      </c>
      <c r="C16" s="23">
        <f>IFERROR(Inputs!C19/Inputs!C17*100,0)</f>
        <v/>
      </c>
      <c r="D16" s="23">
        <f>B16-C16</f>
        <v/>
      </c>
      <c r="E16" s="23">
        <f>IFERROR(Inputs!D19/Inputs!D17*100,0)</f>
        <v/>
      </c>
      <c r="F16" s="7">
        <f>IF(B16&lt;=C16,"At/better than budget","Worse than budget")</f>
        <v/>
      </c>
      <c r="G16" s="21" t="inlineStr">
        <is>
          <t>Callbacks / productive days x 100</t>
        </is>
      </c>
    </row>
    <row r="19" ht="22" customHeight="1">
      <c r="A19" s="3" t="inlineStr">
        <is>
          <t>Automatic management signals</t>
        </is>
      </c>
    </row>
    <row r="20">
      <c r="A20" s="24" t="inlineStr">
        <is>
          <t>Margin</t>
        </is>
      </c>
      <c r="B20" s="25">
        <f>IF(B9&lt;C9-0.01,"REVIEW: Gross margin is more than 1 point below budget. Investigate labor efficiency, overtime, rework, service mix, materials, and pricing.","OK: Gross margin is within 1 point of budget.")</f>
        <v/>
      </c>
    </row>
    <row r="21">
      <c r="A21" s="24" t="inlineStr">
        <is>
          <t>Cash</t>
        </is>
      </c>
      <c r="B21" s="25">
        <f>IF(B12&lt;0,"REVIEW: Cash is below the minimum target. Update the short-term cash forecast before committing discretionary spending.","OK: Cash is above the minimum target.")</f>
        <v/>
      </c>
    </row>
    <row r="22">
      <c r="A22" s="24" t="inlineStr">
        <is>
          <t>Receivables</t>
        </is>
      </c>
      <c r="B22" s="25">
        <f>IF(B13&gt;0.25,"REVIEW: More than 25% of A/R is over 30 days. Review customer concentration, billing speed, disputes, and collection timing.","OK: A/R over 30 days is 25% or less.")</f>
        <v/>
      </c>
    </row>
    <row r="23">
      <c r="A23" s="24" t="inlineStr">
        <is>
          <t>Capacity</t>
        </is>
      </c>
      <c r="B23" s="25">
        <f>IF(AND(Inputs!B16&gt;Inputs!C16,B14&lt;C14),"REVIEW: Field capacity increased while revenue per FTE is below budget. Check ramp time, workload, utilization, and scheduling.","OK: No capacity productivity flag from these inputs.")</f>
        <v/>
      </c>
    </row>
    <row r="24">
      <c r="A24" s="24" t="inlineStr">
        <is>
          <t>Quality / rework</t>
        </is>
      </c>
      <c r="B24" s="25">
        <f>IF(B16&gt;C16*1.15,"REVIEW: Callbacks/rework per 100 productive days are more than 15% above budget. Quantify the cost and operational cause.","OK: Callback/rework rate is not materially above budget.")</f>
        <v/>
      </c>
    </row>
    <row r="27" ht="34" customHeight="1">
      <c r="A27" s="11" t="inlineStr">
        <is>
          <t>Need a version customized to your business? Contact Elaine at UpstreamCFO.</t>
        </is>
      </c>
    </row>
    <row r="28">
      <c r="A28" s="12" t="inlineStr">
        <is>
          <t>hello@upstreamcfo.com  |  upstreamcfo.com  |  Monthly retainer or project-based engagement</t>
        </is>
      </c>
    </row>
  </sheetData>
  <mergeCells count="10">
    <mergeCell ref="A1:H1"/>
    <mergeCell ref="B22:H22"/>
    <mergeCell ref="B21:H21"/>
    <mergeCell ref="A28:H28"/>
    <mergeCell ref="B24:H24"/>
    <mergeCell ref="A19:H19"/>
    <mergeCell ref="A5:H5"/>
    <mergeCell ref="A27:H27"/>
    <mergeCell ref="B20:H20"/>
    <mergeCell ref="B23:H23"/>
  </mergeCells>
  <conditionalFormatting sqref="F7:F16">
    <cfRule type="expression" priority="1" dxfId="0">
      <formula>ISNUMBER(SEARCH("Below",F7))</formula>
    </cfRule>
    <cfRule type="expression" priority="2" dxfId="1">
      <formula>OR(ISNUMBER(SEARCH("At/above",F7)),ISNUMBER(SEARCH("At/better",F7)),ISNUMBER(SEARCH("Above minimum",F7)))</formula>
    </cfRule>
  </conditionalFormatting>
  <hyperlinks>
    <hyperlink xmlns:r="http://schemas.openxmlformats.org/officeDocument/2006/relationships" ref="A27" r:id="rId1"/>
  </hyperlinks>
  <pageMargins left="0.75" right="0.75" top="1" bottom="1" header="0.5" footer="0.5"/>
  <pageSetup fitToHeight="0" fitToWidth="1"/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6" customWidth="1" min="4" max="4"/>
    <col width="16" customWidth="1" min="5" max="5"/>
    <col width="16" customWidth="1" min="6" max="6"/>
    <col width="16" customWidth="1" min="7" max="7"/>
    <col width="32" customWidth="1" min="8" max="8"/>
  </cols>
  <sheetData>
    <row r="1" ht="34" customHeight="1">
      <c r="A1" s="14" t="inlineStr">
        <is>
          <t>Variance — actual vs budget and prior month</t>
        </is>
      </c>
    </row>
    <row r="4" ht="32" customHeight="1">
      <c r="A4" s="17" t="inlineStr">
        <is>
          <t>Metric</t>
        </is>
      </c>
      <c r="B4" s="17" t="inlineStr">
        <is>
          <t>Actual</t>
        </is>
      </c>
      <c r="C4" s="17" t="inlineStr">
        <is>
          <t>Budget</t>
        </is>
      </c>
      <c r="D4" s="17" t="inlineStr">
        <is>
          <t>Vs Budget $</t>
        </is>
      </c>
      <c r="E4" s="17" t="inlineStr">
        <is>
          <t>Vs Budget %</t>
        </is>
      </c>
      <c r="F4" s="17" t="inlineStr">
        <is>
          <t>Prior Month</t>
        </is>
      </c>
      <c r="G4" s="17" t="inlineStr">
        <is>
          <t>Vs Prior $</t>
        </is>
      </c>
      <c r="H4" s="17" t="inlineStr">
        <is>
          <t>Comment</t>
        </is>
      </c>
    </row>
    <row r="5">
      <c r="A5" t="inlineStr">
        <is>
          <t>Revenue</t>
        </is>
      </c>
      <c r="B5" s="20">
        <f>Inputs!B10</f>
        <v/>
      </c>
      <c r="C5" s="20">
        <f>Inputs!C10</f>
        <v/>
      </c>
      <c r="D5" s="20">
        <f>B5-C5</f>
        <v/>
      </c>
      <c r="E5" s="22">
        <f>IFERROR(D5/ABS(C5),0)</f>
        <v/>
      </c>
      <c r="F5" s="20">
        <f>Inputs!D10</f>
        <v/>
      </c>
      <c r="G5" s="20">
        <f>B5-F5</f>
        <v/>
      </c>
      <c r="H5" s="25">
        <f>IF(ABS(E5)&gt;=0.10,"Material variance: investigate the operating driver and whether the variance is recurring.",IF(ABS(E5)&gt;=0.05,"Review: variance is between 5% and 10%.","No material variance flag from the 5% threshold."))</f>
        <v/>
      </c>
    </row>
    <row r="6">
      <c r="A6" t="inlineStr">
        <is>
          <t>Cost of Service</t>
        </is>
      </c>
      <c r="B6" s="20">
        <f>Inputs!B11</f>
        <v/>
      </c>
      <c r="C6" s="20">
        <f>Inputs!C11</f>
        <v/>
      </c>
      <c r="D6" s="20">
        <f>B6-C6</f>
        <v/>
      </c>
      <c r="E6" s="22">
        <f>IFERROR(D6/ABS(C6),0)</f>
        <v/>
      </c>
      <c r="F6" s="20">
        <f>Inputs!D11</f>
        <v/>
      </c>
      <c r="G6" s="20">
        <f>B6-F6</f>
        <v/>
      </c>
      <c r="H6" s="25">
        <f>IF(ABS(E6)&gt;=0.10,"Material variance: investigate the operating driver and whether the variance is recurring.",IF(ABS(E6)&gt;=0.05,"Review: variance is between 5% and 10%.","No material variance flag from the 5% threshold."))</f>
        <v/>
      </c>
    </row>
    <row r="7">
      <c r="A7" t="inlineStr">
        <is>
          <t>Operating Expenses</t>
        </is>
      </c>
      <c r="B7" s="20">
        <f>Inputs!B12</f>
        <v/>
      </c>
      <c r="C7" s="20">
        <f>Inputs!C12</f>
        <v/>
      </c>
      <c r="D7" s="20">
        <f>B7-C7</f>
        <v/>
      </c>
      <c r="E7" s="22">
        <f>IFERROR(D7/ABS(C7),0)</f>
        <v/>
      </c>
      <c r="F7" s="20">
        <f>Inputs!D12</f>
        <v/>
      </c>
      <c r="G7" s="20">
        <f>B7-F7</f>
        <v/>
      </c>
      <c r="H7" s="25">
        <f>IF(ABS(E7)&gt;=0.10,"Material variance: investigate the operating driver and whether the variance is recurring.",IF(ABS(E7)&gt;=0.05,"Review: variance is between 5% and 10%.","No material variance flag from the 5% threshold."))</f>
        <v/>
      </c>
    </row>
    <row r="8">
      <c r="A8" t="inlineStr">
        <is>
          <t>Cash Balance</t>
        </is>
      </c>
      <c r="B8" s="20">
        <f>Inputs!B13</f>
        <v/>
      </c>
      <c r="C8" s="20">
        <f>Inputs!C13</f>
        <v/>
      </c>
      <c r="D8" s="20">
        <f>B8-C8</f>
        <v/>
      </c>
      <c r="E8" s="22">
        <f>IFERROR(D8/ABS(C8),0)</f>
        <v/>
      </c>
      <c r="F8" s="20">
        <f>Inputs!D13</f>
        <v/>
      </c>
      <c r="G8" s="20">
        <f>B8-F8</f>
        <v/>
      </c>
      <c r="H8" s="25">
        <f>IF(ABS(E8)&gt;=0.10,"Material variance: investigate the operating driver and whether the variance is recurring.",IF(ABS(E8)&gt;=0.05,"Review: variance is between 5% and 10%.","No material variance flag from the 5% threshold."))</f>
        <v/>
      </c>
    </row>
    <row r="9">
      <c r="A9" t="inlineStr">
        <is>
          <t>Accounts Receivable</t>
        </is>
      </c>
      <c r="B9" s="20">
        <f>Inputs!B14</f>
        <v/>
      </c>
      <c r="C9" s="20">
        <f>Inputs!C14</f>
        <v/>
      </c>
      <c r="D9" s="20">
        <f>B9-C9</f>
        <v/>
      </c>
      <c r="E9" s="22">
        <f>IFERROR(D9/ABS(C9),0)</f>
        <v/>
      </c>
      <c r="F9" s="20">
        <f>Inputs!D14</f>
        <v/>
      </c>
      <c r="G9" s="20">
        <f>B9-F9</f>
        <v/>
      </c>
      <c r="H9" s="25">
        <f>IF(ABS(E9)&gt;=0.10,"Material variance: investigate the operating driver and whether the variance is recurring.",IF(ABS(E9)&gt;=0.05,"Review: variance is between 5% and 10%.","No material variance flag from the 5% threshold."))</f>
        <v/>
      </c>
    </row>
    <row r="10">
      <c r="A10" t="inlineStr">
        <is>
          <t>A/R &gt; 30 days</t>
        </is>
      </c>
      <c r="B10" s="20">
        <f>Inputs!B15</f>
        <v/>
      </c>
      <c r="C10" s="20">
        <f>Inputs!C15</f>
        <v/>
      </c>
      <c r="D10" s="20">
        <f>B10-C10</f>
        <v/>
      </c>
      <c r="E10" s="22">
        <f>IFERROR(D10/ABS(C10),0)</f>
        <v/>
      </c>
      <c r="F10" s="20">
        <f>Inputs!D15</f>
        <v/>
      </c>
      <c r="G10" s="20">
        <f>B10-F10</f>
        <v/>
      </c>
      <c r="H10" s="25">
        <f>IF(ABS(E10)&gt;=0.10,"Material variance: investigate the operating driver and whether the variance is recurring.",IF(ABS(E10)&gt;=0.05,"Review: variance is between 5% and 10%.","No material variance flag from the 5% threshold."))</f>
        <v/>
      </c>
    </row>
    <row r="11">
      <c r="A11" t="inlineStr">
        <is>
          <t>Field FTE</t>
        </is>
      </c>
      <c r="B11" s="26">
        <f>Inputs!B16</f>
        <v/>
      </c>
      <c r="C11" s="26">
        <f>Inputs!C16</f>
        <v/>
      </c>
      <c r="D11" s="26">
        <f>B11-C11</f>
        <v/>
      </c>
      <c r="E11" s="22">
        <f>IFERROR(D11/ABS(C11),0)</f>
        <v/>
      </c>
      <c r="F11" s="26">
        <f>Inputs!D16</f>
        <v/>
      </c>
      <c r="G11" s="26">
        <f>B11-F11</f>
        <v/>
      </c>
      <c r="H11" s="25">
        <f>IF(ABS(E11)&gt;=0.10,"Material variance: investigate the operating driver and whether the variance is recurring.",IF(ABS(E11)&gt;=0.05,"Review: variance is between 5% and 10%.","No material variance flag from the 5% threshold."))</f>
        <v/>
      </c>
    </row>
    <row r="12">
      <c r="A12" t="inlineStr">
        <is>
          <t>Billable / productive days</t>
        </is>
      </c>
      <c r="B12" s="26">
        <f>Inputs!B17</f>
        <v/>
      </c>
      <c r="C12" s="26">
        <f>Inputs!C17</f>
        <v/>
      </c>
      <c r="D12" s="26">
        <f>B12-C12</f>
        <v/>
      </c>
      <c r="E12" s="22">
        <f>IFERROR(D12/ABS(C12),0)</f>
        <v/>
      </c>
      <c r="F12" s="26">
        <f>Inputs!D17</f>
        <v/>
      </c>
      <c r="G12" s="26">
        <f>B12-F12</f>
        <v/>
      </c>
      <c r="H12" s="25">
        <f>IF(ABS(E12)&gt;=0.10,"Material variance: investigate the operating driver and whether the variance is recurring.",IF(ABS(E12)&gt;=0.05,"Review: variance is between 5% and 10%.","No material variance flag from the 5% threshold."))</f>
        <v/>
      </c>
    </row>
    <row r="13">
      <c r="A13" t="inlineStr">
        <is>
          <t>Labor hours</t>
        </is>
      </c>
      <c r="B13" s="26">
        <f>Inputs!B18</f>
        <v/>
      </c>
      <c r="C13" s="26">
        <f>Inputs!C18</f>
        <v/>
      </c>
      <c r="D13" s="26">
        <f>B13-C13</f>
        <v/>
      </c>
      <c r="E13" s="22">
        <f>IFERROR(D13/ABS(C13),0)</f>
        <v/>
      </c>
      <c r="F13" s="26">
        <f>Inputs!D18</f>
        <v/>
      </c>
      <c r="G13" s="26">
        <f>B13-F13</f>
        <v/>
      </c>
      <c r="H13" s="25">
        <f>IF(ABS(E13)&gt;=0.10,"Material variance: investigate the operating driver and whether the variance is recurring.",IF(ABS(E13)&gt;=0.05,"Review: variance is between 5% and 10%.","No material variance flag from the 5% threshold."))</f>
        <v/>
      </c>
    </row>
    <row r="14">
      <c r="A14" t="inlineStr">
        <is>
          <t>Callbacks / rework events</t>
        </is>
      </c>
      <c r="B14" s="26">
        <f>Inputs!B19</f>
        <v/>
      </c>
      <c r="C14" s="26">
        <f>Inputs!C19</f>
        <v/>
      </c>
      <c r="D14" s="26">
        <f>B14-C14</f>
        <v/>
      </c>
      <c r="E14" s="22">
        <f>IFERROR(D14/ABS(C14),0)</f>
        <v/>
      </c>
      <c r="F14" s="26">
        <f>Inputs!D19</f>
        <v/>
      </c>
      <c r="G14" s="26">
        <f>B14-F14</f>
        <v/>
      </c>
      <c r="H14" s="25">
        <f>IF(ABS(E14)&gt;=0.10,"Material variance: investigate the operating driver and whether the variance is recurring.",IF(ABS(E14)&gt;=0.05,"Review: variance is between 5% and 10%.","No material variance flag from the 5% threshold."))</f>
        <v/>
      </c>
    </row>
    <row r="18" ht="34" customHeight="1">
      <c r="A18" s="11" t="inlineStr">
        <is>
          <t>Need a version customized to your business? Contact Elaine at UpstreamCFO.</t>
        </is>
      </c>
    </row>
    <row r="19">
      <c r="A19" s="12" t="inlineStr">
        <is>
          <t>hello@upstreamcfo.com  |  upstreamcfo.com  |  Monthly retainer or project-based engagement</t>
        </is>
      </c>
    </row>
  </sheetData>
  <mergeCells count="3">
    <mergeCell ref="A18:H18"/>
    <mergeCell ref="A19:H19"/>
    <mergeCell ref="A1:H1"/>
  </mergeCells>
  <hyperlinks>
    <hyperlink xmlns:r="http://schemas.openxmlformats.org/officeDocument/2006/relationships" ref="A18" r:id="rId1"/>
  </hyperlink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34" customWidth="1" min="3" max="3"/>
    <col width="26" customWidth="1" min="4" max="4"/>
    <col width="18" customWidth="1" min="5" max="5"/>
    <col width="16" customWidth="1" min="6" max="6"/>
    <col width="18" customWidth="1" min="7" max="7"/>
    <col width="4" customWidth="1" min="8" max="8"/>
  </cols>
  <sheetData>
    <row r="1" ht="34" customHeight="1">
      <c r="A1" s="14" t="inlineStr">
        <is>
          <t>Decisions &amp; Actions</t>
        </is>
      </c>
    </row>
    <row r="4" ht="32" customHeight="1">
      <c r="A4" s="17" t="inlineStr">
        <is>
          <t>Issue</t>
        </is>
      </c>
      <c r="B4" s="17" t="inlineStr">
        <is>
          <t>What the numbers show</t>
        </is>
      </c>
      <c r="C4" s="17" t="inlineStr">
        <is>
          <t>What to investigate</t>
        </is>
      </c>
      <c r="D4" s="17" t="inlineStr">
        <is>
          <t>Decision / next action</t>
        </is>
      </c>
      <c r="E4" s="17" t="inlineStr">
        <is>
          <t>Owner</t>
        </is>
      </c>
      <c r="F4" s="17" t="inlineStr">
        <is>
          <t>Due date</t>
        </is>
      </c>
      <c r="G4" s="17" t="inlineStr">
        <is>
          <t>Review date</t>
        </is>
      </c>
      <c r="H4" s="17" t="inlineStr"/>
    </row>
    <row r="5">
      <c r="A5" s="4" t="inlineStr">
        <is>
          <t>Margin</t>
        </is>
      </c>
      <c r="B5" s="27">
        <f>Dashboard!B9-Dashboard!C9</f>
        <v/>
      </c>
      <c r="C5" s="18" t="inlineStr">
        <is>
          <t>Labor hours, overtime, service mix, pricing, materials, callbacks/rework.</t>
        </is>
      </c>
      <c r="D5" s="28" t="inlineStr"/>
      <c r="E5" s="28" t="inlineStr"/>
      <c r="F5" s="28" t="inlineStr"/>
      <c r="G5" s="28" t="inlineStr"/>
    </row>
    <row r="6">
      <c r="A6" s="4" t="inlineStr">
        <is>
          <t>Cash</t>
        </is>
      </c>
      <c r="B6" s="27">
        <f>Dashboard!B12</f>
        <v/>
      </c>
      <c r="C6" s="18" t="inlineStr">
        <is>
          <t>Collection timing, payroll, supplier commitments, debt, taxes, capex, discretionary spending.</t>
        </is>
      </c>
      <c r="D6" s="28" t="inlineStr"/>
      <c r="E6" s="28" t="inlineStr"/>
      <c r="F6" s="28" t="inlineStr"/>
      <c r="G6" s="28" t="inlineStr"/>
    </row>
    <row r="7">
      <c r="A7" s="4" t="inlineStr">
        <is>
          <t>Receivables</t>
        </is>
      </c>
      <c r="B7" s="27">
        <f>Dashboard!B13</f>
        <v/>
      </c>
      <c r="C7" s="18" t="inlineStr">
        <is>
          <t>A/R aging, customer concentration, invoice timing, disputes, collection ownership.</t>
        </is>
      </c>
      <c r="D7" s="28" t="inlineStr"/>
      <c r="E7" s="28" t="inlineStr"/>
      <c r="F7" s="28" t="inlineStr"/>
      <c r="G7" s="28" t="inlineStr"/>
    </row>
    <row r="8">
      <c r="A8" s="4" t="inlineStr">
        <is>
          <t>Capacity</t>
        </is>
      </c>
      <c r="B8" s="27">
        <f>Dashboard!B14-Dashboard!C14</f>
        <v/>
      </c>
      <c r="C8" s="18" t="inlineStr">
        <is>
          <t>Hiring ramp, scheduling, demand, billable workload, supervision, training.</t>
        </is>
      </c>
      <c r="D8" s="28" t="inlineStr"/>
      <c r="E8" s="28" t="inlineStr"/>
      <c r="F8" s="28" t="inlineStr"/>
      <c r="G8" s="28" t="inlineStr"/>
    </row>
    <row r="9">
      <c r="A9" s="4" t="inlineStr">
        <is>
          <t>Quality / rework</t>
        </is>
      </c>
      <c r="B9" s="27">
        <f>Dashboard!B16-Dashboard!C16</f>
        <v/>
      </c>
      <c r="C9" s="18" t="inlineStr">
        <is>
          <t>Service failures, rework hours, repeat visits, training, process handoffs.</t>
        </is>
      </c>
      <c r="D9" s="28" t="inlineStr"/>
      <c r="E9" s="28" t="inlineStr"/>
      <c r="F9" s="28" t="inlineStr"/>
      <c r="G9" s="28" t="inlineStr"/>
    </row>
    <row r="12" ht="22" customHeight="1">
      <c r="A12" s="3" t="inlineStr">
        <is>
          <t>What to consider before changing the plan</t>
        </is>
      </c>
    </row>
    <row r="13">
      <c r="A13" s="29" t="inlineStr">
        <is>
          <t>• Is the variance caused by price, volume, mix, timing, or classification?</t>
        </is>
      </c>
    </row>
    <row r="14">
      <c r="A14" s="29" t="inlineStr">
        <is>
          <t>• Is this a one-time variance or a recurring operating pattern?</t>
        </is>
      </c>
    </row>
    <row r="15">
      <c r="A15" s="29" t="inlineStr">
        <is>
          <t>• Does the accounting data reconcile to the operational source (jobs, contracts, schedules, time, purchasing)?</t>
        </is>
      </c>
    </row>
    <row r="16">
      <c r="A16" s="29" t="inlineStr">
        <is>
          <t>• Would the decision still make sense under a downside scenario?</t>
        </is>
      </c>
    </row>
    <row r="17">
      <c r="A17" s="29" t="inlineStr">
        <is>
          <t>• Who owns the action, and when will the result be reviewed?</t>
        </is>
      </c>
    </row>
    <row r="20" ht="34" customHeight="1">
      <c r="A20" s="11" t="inlineStr">
        <is>
          <t>Need a version customized to your business? Contact Elaine at UpstreamCFO.</t>
        </is>
      </c>
    </row>
    <row r="21">
      <c r="A21" s="12" t="inlineStr">
        <is>
          <t>hello@upstreamcfo.com  |  upstreamcfo.com  |  Monthly retainer or project-based engagement</t>
        </is>
      </c>
    </row>
  </sheetData>
  <mergeCells count="9">
    <mergeCell ref="A13:G13"/>
    <mergeCell ref="A14:G14"/>
    <mergeCell ref="A21:H21"/>
    <mergeCell ref="A17:G17"/>
    <mergeCell ref="A20:H20"/>
    <mergeCell ref="A12:G12"/>
    <mergeCell ref="A16:G16"/>
    <mergeCell ref="A15:G15"/>
    <mergeCell ref="A1:H1"/>
  </mergeCells>
  <hyperlinks>
    <hyperlink xmlns:r="http://schemas.openxmlformats.org/officeDocument/2006/relationships" ref="A20" r:id="rId1"/>
  </hyperlink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55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4" customHeight="1">
      <c r="A1" s="14" t="inlineStr">
        <is>
          <t>Checks — review before relying on the workbook</t>
        </is>
      </c>
    </row>
    <row r="4" ht="32" customHeight="1">
      <c r="A4" s="17" t="inlineStr">
        <is>
          <t>Check</t>
        </is>
      </c>
      <c r="B4" s="17" t="inlineStr">
        <is>
          <t>Status</t>
        </is>
      </c>
      <c r="C4" s="17" t="inlineStr">
        <is>
          <t>Why it matters</t>
        </is>
      </c>
    </row>
    <row r="5">
      <c r="A5" t="inlineStr">
        <is>
          <t>Revenue input</t>
        </is>
      </c>
      <c r="B5" s="6">
        <f>IF(AND(Inputs!B10&gt;=0,Inputs!C10&gt;0),"OK","CHECK")</f>
        <v/>
      </c>
      <c r="C5" s="30" t="inlineStr">
        <is>
          <t>Revenue and budget should be present and non-negative.</t>
        </is>
      </c>
    </row>
    <row r="6">
      <c r="A6" t="inlineStr">
        <is>
          <t>Cost of Service &lt;= Revenue</t>
        </is>
      </c>
      <c r="B6" s="6">
        <f>IF(AND(Inputs!B11&gt;=0,Inputs!B11&lt;=Inputs!B10),"OK","CHECK")</f>
        <v/>
      </c>
      <c r="C6" s="30" t="inlineStr">
        <is>
          <t>Cost of service above revenue may be real, but confirm before relying on margin output.</t>
        </is>
      </c>
    </row>
    <row r="7">
      <c r="A7" t="inlineStr">
        <is>
          <t>A/R &gt;30 &lt;= total A/R</t>
        </is>
      </c>
      <c r="B7" s="6">
        <f>IF(AND(Inputs!B15&gt;=0,Inputs!B15&lt;=Inputs!B14),"OK","CHECK")</f>
        <v/>
      </c>
      <c r="C7" s="30" t="inlineStr">
        <is>
          <t>Older A/R cannot exceed total A/R.</t>
        </is>
      </c>
    </row>
    <row r="8">
      <c r="A8" t="inlineStr">
        <is>
          <t>Field FTE &gt; 0</t>
        </is>
      </c>
      <c r="B8" s="6">
        <f>IF(Inputs!B16&gt;0,"OK","CHECK")</f>
        <v/>
      </c>
      <c r="C8" s="30" t="inlineStr">
        <is>
          <t>Revenue per FTE is not meaningful if field FTE is zero.</t>
        </is>
      </c>
    </row>
    <row r="9">
      <c r="A9" t="inlineStr">
        <is>
          <t>Productive days &gt; 0</t>
        </is>
      </c>
      <c r="B9" s="6">
        <f>IF(Inputs!B17&gt;0,"OK","CHECK")</f>
        <v/>
      </c>
      <c r="C9" s="30" t="inlineStr">
        <is>
          <t>Revenue per productive day requires a positive activity denominator.</t>
        </is>
      </c>
    </row>
    <row r="10">
      <c r="A10" t="inlineStr">
        <is>
          <t>Cash target entered</t>
        </is>
      </c>
      <c r="B10" s="6">
        <f>IF(Inputs!B5&gt;0,"OK","CHECK")</f>
        <v/>
      </c>
      <c r="C10" s="30" t="inlineStr">
        <is>
          <t>Cash headroom depends on the minimum cash target.</t>
        </is>
      </c>
    </row>
    <row r="11">
      <c r="A11" t="inlineStr">
        <is>
          <t>Gross profit formula</t>
        </is>
      </c>
      <c r="B11" s="6">
        <f>IF(ABS(Dashboard!B8-(Inputs!B10-Inputs!B11))&lt;0.01,"OK","CHECK")</f>
        <v/>
      </c>
      <c r="C11" s="30" t="inlineStr">
        <is>
          <t>Formula integrity check.</t>
        </is>
      </c>
    </row>
    <row r="12">
      <c r="A12" t="inlineStr">
        <is>
          <t>Operating income formula</t>
        </is>
      </c>
      <c r="B12" s="6">
        <f>IF(ABS(Dashboard!B10-((Inputs!B10-Inputs!B11)-Inputs!B12))&lt;0.01,"OK","CHECK")</f>
        <v/>
      </c>
      <c r="C12" s="30" t="inlineStr">
        <is>
          <t>Formula integrity check.</t>
        </is>
      </c>
    </row>
    <row r="15" ht="34" customHeight="1">
      <c r="A15" s="11" t="inlineStr">
        <is>
          <t>Need a version customized to your business? Contact Elaine at UpstreamCFO.</t>
        </is>
      </c>
    </row>
    <row r="16">
      <c r="A16" s="12" t="inlineStr">
        <is>
          <t>hello@upstreamcfo.com  |  upstreamcfo.com  |  Monthly retainer or project-based engagement</t>
        </is>
      </c>
    </row>
  </sheetData>
  <mergeCells count="3">
    <mergeCell ref="A15:H15"/>
    <mergeCell ref="A16:H16"/>
    <mergeCell ref="A1:H1"/>
  </mergeCells>
  <conditionalFormatting sqref="B5:B12">
    <cfRule type="expression" priority="1" dxfId="0">
      <formula>B5="CHECK"</formula>
    </cfRule>
    <cfRule type="expression" priority="2" dxfId="1">
      <formula>B5="OK"</formula>
    </cfRule>
  </conditionalFormatting>
  <hyperlinks>
    <hyperlink xmlns:r="http://schemas.openxmlformats.org/officeDocument/2006/relationships" ref="A15" r:id="rId1"/>
  </hyperlink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2026-10-03T17:47:44Z</dcterms:created>
  <dcterms:modified xmlns:dcterms="http://purl.org/dc/terms/" xmlns:xsi="http://www.w3.org/2001/XMLSchema-instance" xsi:type="dcterms:W3CDTF">2026-10-14T16:31:33Z</dcterms:modified>
</cp:coreProperties>
</file>