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Forecast" sheetId="3" state="visible" r:id="rId3"/>
    <sheet xmlns:r="http://schemas.openxmlformats.org/officeDocument/2006/relationships" name="Dashboard" sheetId="4" state="visible" r:id="rId4"/>
    <sheet xmlns:r="http://schemas.openxmlformats.org/officeDocument/2006/relationships" name="What to Consider" sheetId="5" state="visible" r:id="rId5"/>
    <sheet xmlns:r="http://schemas.openxmlformats.org/officeDocument/2006/relationships" name="Checks" sheetId="6" state="visible" r:id="rId6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;[Red]($#,##0);-"/>
    <numFmt numFmtId="165" formatCode="0.0%;[Red](0.0%);-"/>
    <numFmt numFmtId="166" formatCode="#,##0;[Red](#,##0);-"/>
  </numFmts>
  <fonts count="17">
    <font>
      <name val="Calibri"/>
      <family val="2"/>
      <color theme="1"/>
      <sz val="11"/>
      <scheme val="minor"/>
    </font>
    <font>
      <name val="Aptos Display"/>
      <b val="1"/>
      <color rgb="00203B60"/>
      <sz val="24"/>
    </font>
    <font>
      <color rgb="00666666"/>
      <sz val="12"/>
    </font>
    <font>
      <name val="Aptos"/>
      <b val="1"/>
      <color rgb="00FFFFFF"/>
      <sz val="11"/>
    </font>
    <font>
      <color rgb="000000FF"/>
    </font>
    <font>
      <color rgb="00000000"/>
    </font>
    <font>
      <color rgb="00008000"/>
    </font>
    <font>
      <i val="1"/>
      <color rgb="00666666"/>
    </font>
    <font>
      <b val="1"/>
      <color rgb="00FFFFFF"/>
      <sz val="12"/>
    </font>
    <font>
      <name val="Calibri"/>
      <family val="2"/>
      <color theme="10"/>
      <sz val="12"/>
      <scheme val="minor"/>
    </font>
    <font>
      <b val="1"/>
      <color rgb="00FFFFFF"/>
      <sz val="12"/>
      <u val="single"/>
    </font>
    <font>
      <i val="1"/>
      <color rgb="00666666"/>
      <sz val="10"/>
    </font>
    <font>
      <i val="1"/>
      <color rgb="00666666"/>
      <sz val="9"/>
    </font>
    <font>
      <name val="Aptos Display"/>
      <b val="1"/>
      <color rgb="00203B60"/>
      <sz val="22"/>
    </font>
    <font>
      <b val="1"/>
      <color rgb="00FFFFFF"/>
    </font>
    <font>
      <b val="1"/>
      <color rgb="00203B60"/>
    </font>
    <font>
      <color rgb="00666666"/>
    </font>
  </fonts>
  <fills count="7">
    <fill>
      <patternFill/>
    </fill>
    <fill>
      <patternFill patternType="gray125"/>
    </fill>
    <fill>
      <patternFill patternType="solid">
        <fgColor rgb="00142B48"/>
      </patternFill>
    </fill>
    <fill>
      <patternFill patternType="solid">
        <fgColor rgb="00FFF2CC"/>
      </patternFill>
    </fill>
    <fill>
      <patternFill patternType="solid">
        <fgColor rgb="00FCE8E6"/>
      </patternFill>
    </fill>
    <fill>
      <patternFill patternType="solid">
        <fgColor rgb="00EAF1F7"/>
      </patternFill>
    </fill>
    <fill>
      <patternFill patternType="solid">
        <fgColor rgb="00203B6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/>
    </xf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7" fillId="0" borderId="0" pivotButton="0" quotePrefix="0" xfId="0"/>
    <xf numFmtId="0" fontId="10" fillId="0" borderId="0" pivotButton="0" quotePrefix="0" xfId="1"/>
    <xf numFmtId="0" fontId="11" fillId="0" borderId="0" applyAlignment="1" pivotButton="0" quotePrefix="0" xfId="0">
      <alignment horizontal="center"/>
    </xf>
    <xf numFmtId="0" fontId="12" fillId="0" borderId="0" pivotButton="0" quotePrefix="0" xfId="0"/>
    <xf numFmtId="0" fontId="13" fillId="0" borderId="0" applyAlignment="1" pivotButton="0" quotePrefix="0" xfId="0">
      <alignment vertical="center"/>
    </xf>
    <xf numFmtId="0" fontId="4" fillId="5" borderId="0" pivotButton="0" quotePrefix="0" xfId="0"/>
    <xf numFmtId="164" fontId="4" fillId="5" borderId="0" pivotButton="0" quotePrefix="0" xfId="0"/>
    <xf numFmtId="0" fontId="14" fillId="6" borderId="0" applyAlignment="1" pivotButton="0" quotePrefix="0" xfId="0">
      <alignment horizontal="center" vertical="center" wrapText="1"/>
    </xf>
    <xf numFmtId="165" fontId="4" fillId="5" borderId="0" pivotButton="0" quotePrefix="0" xfId="0"/>
    <xf numFmtId="165" fontId="5" fillId="0" borderId="0" pivotButton="0" quotePrefix="0" xfId="0"/>
    <xf numFmtId="164" fontId="5" fillId="0" borderId="0" pivotButton="0" quotePrefix="0" xfId="0"/>
    <xf numFmtId="164" fontId="6" fillId="0" borderId="0" pivotButton="0" quotePrefix="0" xfId="0"/>
    <xf numFmtId="166" fontId="6" fillId="0" borderId="0" pivotButton="0" quotePrefix="0" xfId="0"/>
    <xf numFmtId="165" fontId="6" fillId="0" borderId="0" pivotButton="0" quotePrefix="0" xfId="0"/>
    <xf numFmtId="0" fontId="15" fillId="0" borderId="0" pivotButton="0" quotePrefix="0" xfId="0"/>
    <xf numFmtId="0" fontId="6" fillId="0" borderId="0" applyAlignment="1" pivotButton="0" quotePrefix="0" xfId="0">
      <alignment wrapText="1"/>
    </xf>
    <xf numFmtId="0" fontId="16" fillId="0" borderId="0" applyAlignment="1" pivotButton="0" quotePrefix="0" xfId="0">
      <alignment wrapText="1"/>
    </xf>
    <xf numFmtId="0" fontId="16" fillId="0" borderId="0" pivotButton="0" quotePrefix="0" xfId="0"/>
  </cellXfs>
  <cellStyles count="2">
    <cellStyle name="Normal" xfId="0" builtinId="0" hidden="0"/>
    <cellStyle name="Hyperlink" xfId="1" builtinId="8" hidden="0"/>
  </cellStyles>
  <dxfs count="2">
    <dxf>
      <fill>
        <patternFill patternType="solid">
          <fgColor rgb="00FCE8E6"/>
        </patternFill>
      </fill>
    </dxf>
    <dxf>
      <fill>
        <patternFill patternType="solid">
          <fgColor rgb="00E6F4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Projected Ending Cash vs Minimum Target</a:t>
            </a:r>
          </a:p>
        </rich>
      </tx>
    </title>
    <plotArea>
      <lineChart>
        <grouping val="standard"/>
        <ser>
          <idx val="0"/>
          <order val="0"/>
          <tx>
            <strRef>
              <f>'Forecast'!K4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'Forecast'!$A$5:$A$17</f>
            </numRef>
          </cat>
          <val>
            <numRef>
              <f>'Forecast'!$K$5:$K$17</f>
            </numRef>
          </val>
        </ser>
        <ser>
          <idx val="1"/>
          <order val="1"/>
          <tx>
            <strRef>
              <f>'Forecast'!L4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'Forecast'!$A$5:$A$17</f>
            </numRef>
          </cat>
          <val>
            <numRef>
              <f>'Forecast'!$L$5:$L$17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Week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Cash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UpstreamCFO</author>
  </authors>
  <commentList>
    <comment ref="B4" authorId="0" shapeId="0">
      <text>
        <t>Illustrative sample input. Replace with actual business data or your own assumption.</t>
      </text>
    </comment>
    <comment ref="B5" authorId="0" shapeId="0">
      <text>
        <t>Illustrative sample input. Replace with actual business data or your own assumption.</t>
      </text>
    </comment>
    <comment ref="B9" authorId="0" shapeId="0">
      <text>
        <t>Illustrative sample input. Replace with actual business data or your own assumption.</t>
      </text>
    </comment>
    <comment ref="C9" authorId="0" shapeId="0">
      <text>
        <t>Illustrative sample input. Replace with actual business data or your own assumption.</t>
      </text>
    </comment>
    <comment ref="D9" authorId="0" shapeId="0">
      <text>
        <t>Illustrative sample input. Replace with actual business data or your own assumption.</t>
      </text>
    </comment>
    <comment ref="B10" authorId="0" shapeId="0">
      <text>
        <t>Illustrative sample input. Replace with actual business data or your own assumption.</t>
      </text>
    </comment>
    <comment ref="C10" authorId="0" shapeId="0">
      <text>
        <t>Illustrative sample input. Replace with actual business data or your own assumption.</t>
      </text>
    </comment>
    <comment ref="D10" authorId="0" shapeId="0">
      <text>
        <t>Illustrative sample input. Replace with actual business data or your own assumption.</t>
      </text>
    </comment>
    <comment ref="B11" authorId="0" shapeId="0">
      <text>
        <t>Illustrative sample input. Replace with actual business data or your own assumption.</t>
      </text>
    </comment>
    <comment ref="C11" authorId="0" shapeId="0">
      <text>
        <t>Illustrative sample input. Replace with actual business data or your own assumption.</t>
      </text>
    </comment>
    <comment ref="D11" authorId="0" shapeId="0">
      <text>
        <t>Illustrative sample input. Replace with actual business data or your own assumption.</t>
      </text>
    </comment>
    <comment ref="B15" authorId="0" shapeId="0">
      <text>
        <t>Illustrative sample input. Replace with actual business data or your own assumption.</t>
      </text>
    </comment>
    <comment ref="C15" authorId="0" shapeId="0">
      <text>
        <t>Illustrative sample input. Replace with actual business data or your own assumption.</t>
      </text>
    </comment>
    <comment ref="D15" authorId="0" shapeId="0">
      <text>
        <t>Illustrative sample input. Replace with actual business data or your own assumption.</t>
      </text>
    </comment>
    <comment ref="E15" authorId="0" shapeId="0">
      <text>
        <t>Illustrative sample input. Replace with actual business data or your own assumption.</t>
      </text>
    </comment>
    <comment ref="F15" authorId="0" shapeId="0">
      <text>
        <t>Illustrative sample input. Replace with actual business data or your own assumption.</t>
      </text>
    </comment>
    <comment ref="G15" authorId="0" shapeId="0">
      <text>
        <t>Illustrative sample input. Replace with actual business data or your own assumption.</t>
      </text>
    </comment>
    <comment ref="H15" authorId="0" shapeId="0">
      <text>
        <t>Illustrative sample input. Replace with actual business data or your own assumption.</t>
      </text>
    </comment>
    <comment ref="I15" authorId="0" shapeId="0">
      <text>
        <t>Illustrative sample input. Replace with actual business data or your own assumption.</t>
      </text>
    </comment>
    <comment ref="J15" authorId="0" shapeId="0">
      <text>
        <t>Illustrative sample input. Replace with actual business data or your own assumption.</t>
      </text>
    </comment>
    <comment ref="K15" authorId="0" shapeId="0">
      <text>
        <t>Illustrative sample input. Replace with actual business data or your own assumption.</t>
      </text>
    </comment>
    <comment ref="L15" authorId="0" shapeId="0">
      <text>
        <t>Illustrative sample input. Replace with actual business data or your own assumption.</t>
      </text>
    </comment>
    <comment ref="M15" authorId="0" shapeId="0">
      <text>
        <t>Illustrative sample input. Replace with actual business data or your own assumption.</t>
      </text>
    </comment>
    <comment ref="N15" authorId="0" shapeId="0">
      <text>
        <t>Illustrative sample input. Replace with actual business data or your own assumption.</t>
      </text>
    </comment>
    <comment ref="B16" authorId="0" shapeId="0">
      <text>
        <t>Illustrative sample input. Replace with actual business data or your own assumption.</t>
      </text>
    </comment>
    <comment ref="C16" authorId="0" shapeId="0">
      <text>
        <t>Illustrative sample input. Replace with actual business data or your own assumption.</t>
      </text>
    </comment>
    <comment ref="D16" authorId="0" shapeId="0">
      <text>
        <t>Illustrative sample input. Replace with actual business data or your own assumption.</t>
      </text>
    </comment>
    <comment ref="E16" authorId="0" shapeId="0">
      <text>
        <t>Illustrative sample input. Replace with actual business data or your own assumption.</t>
      </text>
    </comment>
    <comment ref="F16" authorId="0" shapeId="0">
      <text>
        <t>Illustrative sample input. Replace with actual business data or your own assumption.</t>
      </text>
    </comment>
    <comment ref="G16" authorId="0" shapeId="0">
      <text>
        <t>Illustrative sample input. Replace with actual business data or your own assumption.</t>
      </text>
    </comment>
    <comment ref="H16" authorId="0" shapeId="0">
      <text>
        <t>Illustrative sample input. Replace with actual business data or your own assumption.</t>
      </text>
    </comment>
    <comment ref="I16" authorId="0" shapeId="0">
      <text>
        <t>Illustrative sample input. Replace with actual business data or your own assumption.</t>
      </text>
    </comment>
    <comment ref="J16" authorId="0" shapeId="0">
      <text>
        <t>Illustrative sample input. Replace with actual business data or your own assumption.</t>
      </text>
    </comment>
    <comment ref="K16" authorId="0" shapeId="0">
      <text>
        <t>Illustrative sample input. Replace with actual business data or your own assumption.</t>
      </text>
    </comment>
    <comment ref="L16" authorId="0" shapeId="0">
      <text>
        <t>Illustrative sample input. Replace with actual business data or your own assumption.</t>
      </text>
    </comment>
    <comment ref="M16" authorId="0" shapeId="0">
      <text>
        <t>Illustrative sample input. Replace with actual business data or your own assumption.</t>
      </text>
    </comment>
    <comment ref="N16" authorId="0" shapeId="0">
      <text>
        <t>Illustrative sample input. Replace with actual business data or your own assumption.</t>
      </text>
    </comment>
    <comment ref="B17" authorId="0" shapeId="0">
      <text>
        <t>Illustrative sample input. Replace with actual business data or your own assumption.</t>
      </text>
    </comment>
    <comment ref="C17" authorId="0" shapeId="0">
      <text>
        <t>Illustrative sample input. Replace with actual business data or your own assumption.</t>
      </text>
    </comment>
    <comment ref="D17" authorId="0" shapeId="0">
      <text>
        <t>Illustrative sample input. Replace with actual business data or your own assumption.</t>
      </text>
    </comment>
    <comment ref="E17" authorId="0" shapeId="0">
      <text>
        <t>Illustrative sample input. Replace with actual business data or your own assumption.</t>
      </text>
    </comment>
    <comment ref="F17" authorId="0" shapeId="0">
      <text>
        <t>Illustrative sample input. Replace with actual business data or your own assumption.</t>
      </text>
    </comment>
    <comment ref="G17" authorId="0" shapeId="0">
      <text>
        <t>Illustrative sample input. Replace with actual business data or your own assumption.</t>
      </text>
    </comment>
    <comment ref="H17" authorId="0" shapeId="0">
      <text>
        <t>Illustrative sample input. Replace with actual business data or your own assumption.</t>
      </text>
    </comment>
    <comment ref="I17" authorId="0" shapeId="0">
      <text>
        <t>Illustrative sample input. Replace with actual business data or your own assumption.</t>
      </text>
    </comment>
    <comment ref="J17" authorId="0" shapeId="0">
      <text>
        <t>Illustrative sample input. Replace with actual business data or your own assumption.</t>
      </text>
    </comment>
    <comment ref="K17" authorId="0" shapeId="0">
      <text>
        <t>Illustrative sample input. Replace with actual business data or your own assumption.</t>
      </text>
    </comment>
    <comment ref="L17" authorId="0" shapeId="0">
      <text>
        <t>Illustrative sample input. Replace with actual business data or your own assumption.</t>
      </text>
    </comment>
    <comment ref="M17" authorId="0" shapeId="0">
      <text>
        <t>Illustrative sample input. Replace with actual business data or your own assumption.</t>
      </text>
    </comment>
    <comment ref="N17" authorId="0" shapeId="0">
      <text>
        <t>Illustrative sample input. Replace with actual business data or your own assumption.</t>
      </text>
    </comment>
    <comment ref="B18" authorId="0" shapeId="0">
      <text>
        <t>Illustrative sample input. Replace with actual business data or your own assumption.</t>
      </text>
    </comment>
    <comment ref="C18" authorId="0" shapeId="0">
      <text>
        <t>Illustrative sample input. Replace with actual business data or your own assumption.</t>
      </text>
    </comment>
    <comment ref="D18" authorId="0" shapeId="0">
      <text>
        <t>Illustrative sample input. Replace with actual business data or your own assumption.</t>
      </text>
    </comment>
    <comment ref="E18" authorId="0" shapeId="0">
      <text>
        <t>Illustrative sample input. Replace with actual business data or your own assumption.</t>
      </text>
    </comment>
    <comment ref="F18" authorId="0" shapeId="0">
      <text>
        <t>Illustrative sample input. Replace with actual business data or your own assumption.</t>
      </text>
    </comment>
    <comment ref="G18" authorId="0" shapeId="0">
      <text>
        <t>Illustrative sample input. Replace with actual business data or your own assumption.</t>
      </text>
    </comment>
    <comment ref="H18" authorId="0" shapeId="0">
      <text>
        <t>Illustrative sample input. Replace with actual business data or your own assumption.</t>
      </text>
    </comment>
    <comment ref="I18" authorId="0" shapeId="0">
      <text>
        <t>Illustrative sample input. Replace with actual business data or your own assumption.</t>
      </text>
    </comment>
    <comment ref="J18" authorId="0" shapeId="0">
      <text>
        <t>Illustrative sample input. Replace with actual business data or your own assumption.</t>
      </text>
    </comment>
    <comment ref="K18" authorId="0" shapeId="0">
      <text>
        <t>Illustrative sample input. Replace with actual business data or your own assumption.</t>
      </text>
    </comment>
    <comment ref="L18" authorId="0" shapeId="0">
      <text>
        <t>Illustrative sample input. Replace with actual business data or your own assumption.</t>
      </text>
    </comment>
    <comment ref="M18" authorId="0" shapeId="0">
      <text>
        <t>Illustrative sample input. Replace with actual business data or your own assumption.</t>
      </text>
    </comment>
    <comment ref="N18" authorId="0" shapeId="0">
      <text>
        <t>Illustrative sample input. Replace with actual business data or your own assumption.</t>
      </text>
    </comment>
    <comment ref="B19" authorId="0" shapeId="0">
      <text>
        <t>Illustrative sample input. Replace with actual business data or your own assumption.</t>
      </text>
    </comment>
    <comment ref="C19" authorId="0" shapeId="0">
      <text>
        <t>Illustrative sample input. Replace with actual business data or your own assumption.</t>
      </text>
    </comment>
    <comment ref="D19" authorId="0" shapeId="0">
      <text>
        <t>Illustrative sample input. Replace with actual business data or your own assumption.</t>
      </text>
    </comment>
    <comment ref="E19" authorId="0" shapeId="0">
      <text>
        <t>Illustrative sample input. Replace with actual business data or your own assumption.</t>
      </text>
    </comment>
    <comment ref="F19" authorId="0" shapeId="0">
      <text>
        <t>Illustrative sample input. Replace with actual business data or your own assumption.</t>
      </text>
    </comment>
    <comment ref="G19" authorId="0" shapeId="0">
      <text>
        <t>Illustrative sample input. Replace with actual business data or your own assumption.</t>
      </text>
    </comment>
    <comment ref="H19" authorId="0" shapeId="0">
      <text>
        <t>Illustrative sample input. Replace with actual business data or your own assumption.</t>
      </text>
    </comment>
    <comment ref="I19" authorId="0" shapeId="0">
      <text>
        <t>Illustrative sample input. Replace with actual business data or your own assumption.</t>
      </text>
    </comment>
    <comment ref="J19" authorId="0" shapeId="0">
      <text>
        <t>Illustrative sample input. Replace with actual business data or your own assumption.</t>
      </text>
    </comment>
    <comment ref="K19" authorId="0" shapeId="0">
      <text>
        <t>Illustrative sample input. Replace with actual business data or your own assumption.</t>
      </text>
    </comment>
    <comment ref="L19" authorId="0" shapeId="0">
      <text>
        <t>Illustrative sample input. Replace with actual business data or your own assumption.</t>
      </text>
    </comment>
    <comment ref="M19" authorId="0" shapeId="0">
      <text>
        <t>Illustrative sample input. Replace with actual business data or your own assumption.</t>
      </text>
    </comment>
    <comment ref="N19" authorId="0" shapeId="0">
      <text>
        <t>Illustrative sample input. Replace with actual business data or your own assumption.</t>
      </text>
    </comment>
    <comment ref="B20" authorId="0" shapeId="0">
      <text>
        <t>Illustrative sample input. Replace with actual business data or your own assumption.</t>
      </text>
    </comment>
    <comment ref="C20" authorId="0" shapeId="0">
      <text>
        <t>Illustrative sample input. Replace with actual business data or your own assumption.</t>
      </text>
    </comment>
    <comment ref="D20" authorId="0" shapeId="0">
      <text>
        <t>Illustrative sample input. Replace with actual business data or your own assumption.</t>
      </text>
    </comment>
    <comment ref="E20" authorId="0" shapeId="0">
      <text>
        <t>Illustrative sample input. Replace with actual business data or your own assumption.</t>
      </text>
    </comment>
    <comment ref="F20" authorId="0" shapeId="0">
      <text>
        <t>Illustrative sample input. Replace with actual business data or your own assumption.</t>
      </text>
    </comment>
    <comment ref="G20" authorId="0" shapeId="0">
      <text>
        <t>Illustrative sample input. Replace with actual business data or your own assumption.</t>
      </text>
    </comment>
    <comment ref="H20" authorId="0" shapeId="0">
      <text>
        <t>Illustrative sample input. Replace with actual business data or your own assumption.</t>
      </text>
    </comment>
    <comment ref="I20" authorId="0" shapeId="0">
      <text>
        <t>Illustrative sample input. Replace with actual business data or your own assumption.</t>
      </text>
    </comment>
    <comment ref="J20" authorId="0" shapeId="0">
      <text>
        <t>Illustrative sample input. Replace with actual business data or your own assumption.</t>
      </text>
    </comment>
    <comment ref="K20" authorId="0" shapeId="0">
      <text>
        <t>Illustrative sample input. Replace with actual business data or your own assumption.</t>
      </text>
    </comment>
    <comment ref="L20" authorId="0" shapeId="0">
      <text>
        <t>Illustrative sample input. Replace with actual business data or your own assumption.</t>
      </text>
    </comment>
    <comment ref="M20" authorId="0" shapeId="0">
      <text>
        <t>Illustrative sample input. Replace with actual business data or your own assumption.</t>
      </text>
    </comment>
    <comment ref="N20" authorId="0" shapeId="0">
      <text>
        <t>Illustrative sample input. Replace with actual business data or your own assumption.</t>
      </text>
    </comment>
    <comment ref="B21" authorId="0" shapeId="0">
      <text>
        <t>Illustrative sample input. Replace with actual business data or your own assumption.</t>
      </text>
    </comment>
    <comment ref="C21" authorId="0" shapeId="0">
      <text>
        <t>Illustrative sample input. Replace with actual business data or your own assumption.</t>
      </text>
    </comment>
    <comment ref="D21" authorId="0" shapeId="0">
      <text>
        <t>Illustrative sample input. Replace with actual business data or your own assumption.</t>
      </text>
    </comment>
    <comment ref="E21" authorId="0" shapeId="0">
      <text>
        <t>Illustrative sample input. Replace with actual business data or your own assumption.</t>
      </text>
    </comment>
    <comment ref="F21" authorId="0" shapeId="0">
      <text>
        <t>Illustrative sample input. Replace with actual business data or your own assumption.</t>
      </text>
    </comment>
    <comment ref="G21" authorId="0" shapeId="0">
      <text>
        <t>Illustrative sample input. Replace with actual business data or your own assumption.</t>
      </text>
    </comment>
    <comment ref="H21" authorId="0" shapeId="0">
      <text>
        <t>Illustrative sample input. Replace with actual business data or your own assumption.</t>
      </text>
    </comment>
    <comment ref="I21" authorId="0" shapeId="0">
      <text>
        <t>Illustrative sample input. Replace with actual business data or your own assumption.</t>
      </text>
    </comment>
    <comment ref="J21" authorId="0" shapeId="0">
      <text>
        <t>Illustrative sample input. Replace with actual business data or your own assumption.</t>
      </text>
    </comment>
    <comment ref="K21" authorId="0" shapeId="0">
      <text>
        <t>Illustrative sample input. Replace with actual business data or your own assumption.</t>
      </text>
    </comment>
    <comment ref="L21" authorId="0" shapeId="0">
      <text>
        <t>Illustrative sample input. Replace with actual business data or your own assumption.</t>
      </text>
    </comment>
    <comment ref="M21" authorId="0" shapeId="0">
      <text>
        <t>Illustrative sample input. Replace with actual business data or your own assumption.</t>
      </text>
    </comment>
    <comment ref="N21" authorId="0" shapeId="0">
      <text>
        <t>Illustrative sample input. Replace with actual business data or your own assumption.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4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hello@upstreamcfo.com?subject=Customized%20financial%20model%20for%20my%20business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mailto:hello@upstreamcfo.com?subject=Customized%20financial%20model%20for%20my%20business" TargetMode="Externa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hyperlink" Target="mailto:hello@upstreamcfo.com?subject=Customized%20financial%20model%20for%20my%20business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mailto:hello@upstreamcfo.com?subject=Customized%20financial%20model%20for%20my%20business" TargetMode="External" Id="rId1"/><Relationship Type="http://schemas.openxmlformats.org/officeDocument/2006/relationships/drawing" Target="/xl/drawings/drawing1.xml" Id="rId2"/></Relationships>
</file>

<file path=xl/worksheets/_rels/sheet5.xml.rels><Relationships xmlns="http://schemas.openxmlformats.org/package/2006/relationships"><Relationship Type="http://schemas.openxmlformats.org/officeDocument/2006/relationships/hyperlink" Target="mailto:hello@upstreamcfo.com?subject=Customized%20financial%20model%20for%20my%20business" TargetMode="External" Id="rId1"/></Relationships>
</file>

<file path=xl/worksheets/_rels/sheet6.xml.rels><Relationships xmlns="http://schemas.openxmlformats.org/package/2006/relationships"><Relationship Type="http://schemas.openxmlformats.org/officeDocument/2006/relationships/hyperlink" Target="mailto:hello@upstreamcfo.com?subject=Customized%20financial%20model%20for%20my%20busines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H4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4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4" customWidth="1" min="8" max="8"/>
  </cols>
  <sheetData>
    <row r="2">
      <c r="B2" s="1" t="inlineStr">
        <is>
          <t>Formula-Driven 13-Week Cash Flow Forecast</t>
        </is>
      </c>
    </row>
    <row r="3"/>
    <row r="5">
      <c r="B5" s="2" t="inlineStr">
        <is>
          <t>A weekly cash forecast with editable assumptions, Base/Downside/Upside scenario multipliers, automatic ending-cash calculations, minimum-cash headroom, alerts, and decision prompts.</t>
        </is>
      </c>
    </row>
    <row r="6"/>
    <row r="8" ht="22" customHeight="1">
      <c r="A8" s="3" t="inlineStr">
        <is>
          <t>How to use this workbook</t>
        </is>
      </c>
    </row>
    <row r="10">
      <c r="B10" s="4" t="inlineStr">
        <is>
          <t>1. Select Base, Downside, or Upside on Inputs.</t>
        </is>
      </c>
    </row>
    <row r="11">
      <c r="B11" s="4" t="inlineStr">
        <is>
          <t>2. Replace opening cash, minimum cash target, scenario assumptions, and the 13-week cash-in/cash-out inputs.</t>
        </is>
      </c>
    </row>
    <row r="12">
      <c r="B12" s="4" t="inlineStr">
        <is>
          <t>3. Review Forecast for weekly formula calculations.</t>
        </is>
      </c>
    </row>
    <row r="13">
      <c r="B13" s="4" t="inlineStr">
        <is>
          <t>4. Review Dashboard for lowest cash, weeks below target, and scenario comparison.</t>
        </is>
      </c>
    </row>
    <row r="14">
      <c r="B14" s="4" t="inlineStr">
        <is>
          <t>5. Use What to Consider and Checks before committing cash.</t>
        </is>
      </c>
    </row>
    <row r="17" ht="22" customHeight="1">
      <c r="A17" s="3" t="inlineStr">
        <is>
          <t>Workbook logic</t>
        </is>
      </c>
    </row>
    <row r="19">
      <c r="B19" s="5" t="inlineStr">
        <is>
          <t>Blue cells = inputs you can change</t>
        </is>
      </c>
    </row>
    <row r="20">
      <c r="B20" s="6" t="inlineStr">
        <is>
          <t>Black cells = formulas / calculations</t>
        </is>
      </c>
    </row>
    <row r="21">
      <c r="B21" s="7" t="inlineStr">
        <is>
          <t>Green cells = linked results from other sheets</t>
        </is>
      </c>
    </row>
    <row r="22">
      <c r="B22" s="8" t="inlineStr">
        <is>
          <t>Orange = review / caution</t>
        </is>
      </c>
    </row>
    <row r="23">
      <c r="B23" s="9" t="inlineStr">
        <is>
          <t>Light red = check / potential issue</t>
        </is>
      </c>
    </row>
    <row r="24">
      <c r="B24" s="10" t="inlineStr">
        <is>
          <t>Illustrative data only; replace with your own business information</t>
        </is>
      </c>
    </row>
    <row r="27" ht="22" customHeight="1">
      <c r="A27" s="3" t="inlineStr">
        <is>
          <t>Before you rely on the output</t>
        </is>
      </c>
    </row>
    <row r="29">
      <c r="B29" s="4" t="inlineStr">
        <is>
          <t>• Forecast cash by expected timing, not accounting revenue or expense recognition.</t>
        </is>
      </c>
    </row>
    <row r="30">
      <c r="B30" s="4" t="inlineStr">
        <is>
          <t>• Distinguish confirmed receipts from assumptions and stress-test large or concentrated collections.</t>
        </is>
      </c>
    </row>
    <row r="31">
      <c r="B31" s="4" t="inlineStr">
        <is>
          <t>• Include payroll, taxes, debt, capex, distributions, and other cash items before relying on headroom.</t>
        </is>
      </c>
    </row>
    <row r="32">
      <c r="B32" s="4" t="inlineStr">
        <is>
          <t>• Update the forecast weekly; a stale 13-week forecast can be worse than no forecast.</t>
        </is>
      </c>
    </row>
    <row r="37" ht="34" customHeight="1">
      <c r="A37" s="11" t="inlineStr">
        <is>
          <t>Need a version customized to your business? Contact Elaine at UpstreamCFO.</t>
        </is>
      </c>
    </row>
    <row r="38">
      <c r="A38" s="12" t="inlineStr">
        <is>
          <t>hello@upstreamcfo.com  |  upstreamcfo.com  |  Monthly retainer or project-based engagement</t>
        </is>
      </c>
    </row>
    <row r="41">
      <c r="B41" s="13" t="inlineStr">
        <is>
          <t>upstreamcfo_sample_13_week_cash_flow_forecast.xlsx</t>
        </is>
      </c>
    </row>
  </sheetData>
  <mergeCells count="22">
    <mergeCell ref="A17:G17"/>
    <mergeCell ref="A8:G8"/>
    <mergeCell ref="B14:G14"/>
    <mergeCell ref="B5:G6"/>
    <mergeCell ref="B23:G23"/>
    <mergeCell ref="B13:G13"/>
    <mergeCell ref="B29:G29"/>
    <mergeCell ref="B19:G19"/>
    <mergeCell ref="B10:G10"/>
    <mergeCell ref="A37:H37"/>
    <mergeCell ref="B30:G30"/>
    <mergeCell ref="B24:G24"/>
    <mergeCell ref="B20:G20"/>
    <mergeCell ref="B2:G3"/>
    <mergeCell ref="B32:G32"/>
    <mergeCell ref="B22:G22"/>
    <mergeCell ref="A27:G27"/>
    <mergeCell ref="A38:H38"/>
    <mergeCell ref="B31:G31"/>
    <mergeCell ref="B12:G12"/>
    <mergeCell ref="B21:G21"/>
    <mergeCell ref="B11:G11"/>
  </mergeCells>
  <hyperlinks>
    <hyperlink xmlns:r="http://schemas.openxmlformats.org/officeDocument/2006/relationships" ref="A37" r:id="rId1"/>
  </hyperlink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25"/>
  <sheetViews>
    <sheetView showGridLines="0" workbookViewId="0">
      <pane xSplit="1" ySplit="14" topLeftCell="B1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 ht="34" customHeight="1">
      <c r="A1" s="14" t="inlineStr">
        <is>
          <t>Inputs — scenario and weekly cash assumptions</t>
        </is>
      </c>
    </row>
    <row r="3">
      <c r="A3" t="inlineStr">
        <is>
          <t>Selected scenario</t>
        </is>
      </c>
      <c r="B3" s="15" t="inlineStr">
        <is>
          <t>Base</t>
        </is>
      </c>
    </row>
    <row r="4">
      <c r="A4" t="inlineStr">
        <is>
          <t>Opening cash</t>
        </is>
      </c>
      <c r="B4" s="16" t="n">
        <v>250000</v>
      </c>
    </row>
    <row r="5">
      <c r="A5" t="inlineStr">
        <is>
          <t>Minimum cash target</t>
        </is>
      </c>
      <c r="B5" s="16" t="n">
        <v>125000</v>
      </c>
    </row>
    <row r="7" ht="22" customHeight="1">
      <c r="A7" s="3" t="inlineStr">
        <is>
          <t>Scenario assumptions</t>
        </is>
      </c>
    </row>
    <row r="8" ht="32" customHeight="1">
      <c r="A8" s="17" t="inlineStr">
        <is>
          <t>Assumption</t>
        </is>
      </c>
      <c r="B8" s="17" t="inlineStr">
        <is>
          <t>Base</t>
        </is>
      </c>
      <c r="C8" s="17" t="inlineStr">
        <is>
          <t>Downside</t>
        </is>
      </c>
      <c r="D8" s="17" t="inlineStr">
        <is>
          <t>Upside</t>
        </is>
      </c>
      <c r="E8" s="17" t="inlineStr">
        <is>
          <t>Selected</t>
        </is>
      </c>
      <c r="F8" s="17" t="inlineStr"/>
      <c r="G8" s="17" t="inlineStr"/>
      <c r="H8" s="17" t="inlineStr"/>
    </row>
    <row r="9">
      <c r="A9" t="inlineStr">
        <is>
          <t>Receipt multiplier</t>
        </is>
      </c>
      <c r="B9" s="18" t="n">
        <v>1</v>
      </c>
      <c r="C9" s="18" t="n">
        <v>0.85</v>
      </c>
      <c r="D9" s="18" t="n">
        <v>1.1</v>
      </c>
      <c r="E9" s="19">
        <f>INDEX(B9:D9,1,MATCH($B$3,$B$8:$D$8,0))</f>
        <v/>
      </c>
    </row>
    <row r="10">
      <c r="A10" t="inlineStr">
        <is>
          <t>Payroll + operating cost multiplier</t>
        </is>
      </c>
      <c r="B10" s="18" t="n">
        <v>1</v>
      </c>
      <c r="C10" s="18" t="n">
        <v>1.05</v>
      </c>
      <c r="D10" s="18" t="n">
        <v>1</v>
      </c>
      <c r="E10" s="19">
        <f>INDEX(B10:D10,1,MATCH($B$3,$B$8:$D$8,0))</f>
        <v/>
      </c>
    </row>
    <row r="11">
      <c r="A11" t="inlineStr">
        <is>
          <t>Capex multiplier</t>
        </is>
      </c>
      <c r="B11" s="18" t="n">
        <v>1</v>
      </c>
      <c r="C11" s="18" t="n">
        <v>1</v>
      </c>
      <c r="D11" s="18" t="n">
        <v>1</v>
      </c>
      <c r="E11" s="19">
        <f>INDEX(B11:D11,1,MATCH($B$3,$B$8:$D$8,0))</f>
        <v/>
      </c>
    </row>
    <row r="13" ht="22" customHeight="1">
      <c r="A13" s="3" t="inlineStr">
        <is>
          <t>Base weekly cash inputs</t>
        </is>
      </c>
    </row>
    <row r="14" ht="32" customHeight="1">
      <c r="A14" s="17" t="inlineStr">
        <is>
          <t>Cash item</t>
        </is>
      </c>
      <c r="B14" s="17" t="inlineStr">
        <is>
          <t>W1</t>
        </is>
      </c>
      <c r="C14" s="17" t="inlineStr">
        <is>
          <t>W2</t>
        </is>
      </c>
      <c r="D14" s="17" t="inlineStr">
        <is>
          <t>W3</t>
        </is>
      </c>
      <c r="E14" s="17" t="inlineStr">
        <is>
          <t>W4</t>
        </is>
      </c>
      <c r="F14" s="17" t="inlineStr">
        <is>
          <t>W5</t>
        </is>
      </c>
      <c r="G14" s="17" t="inlineStr">
        <is>
          <t>W6</t>
        </is>
      </c>
      <c r="H14" s="17" t="inlineStr">
        <is>
          <t>W7</t>
        </is>
      </c>
      <c r="I14" s="17" t="inlineStr">
        <is>
          <t>W8</t>
        </is>
      </c>
      <c r="J14" s="17" t="inlineStr">
        <is>
          <t>W9</t>
        </is>
      </c>
      <c r="K14" s="17" t="inlineStr">
        <is>
          <t>W10</t>
        </is>
      </c>
      <c r="L14" s="17" t="inlineStr">
        <is>
          <t>W11</t>
        </is>
      </c>
      <c r="M14" s="17" t="inlineStr">
        <is>
          <t>W12</t>
        </is>
      </c>
      <c r="N14" s="17" t="inlineStr">
        <is>
          <t>W13</t>
        </is>
      </c>
      <c r="O14" s="17" t="inlineStr">
        <is>
          <t>Total</t>
        </is>
      </c>
    </row>
    <row r="15">
      <c r="A15" t="inlineStr">
        <is>
          <t>Expected customer receipts</t>
        </is>
      </c>
      <c r="B15" s="16" t="n">
        <v>128000</v>
      </c>
      <c r="C15" s="16" t="n">
        <v>142000</v>
      </c>
      <c r="D15" s="16" t="n">
        <v>121000</v>
      </c>
      <c r="E15" s="16" t="n">
        <v>156000</v>
      </c>
      <c r="F15" s="16" t="n">
        <v>133000</v>
      </c>
      <c r="G15" s="16" t="n">
        <v>149000</v>
      </c>
      <c r="H15" s="16" t="n">
        <v>118000</v>
      </c>
      <c r="I15" s="16" t="n">
        <v>162000</v>
      </c>
      <c r="J15" s="16" t="n">
        <v>138000</v>
      </c>
      <c r="K15" s="16" t="n">
        <v>151000</v>
      </c>
      <c r="L15" s="16" t="n">
        <v>129000</v>
      </c>
      <c r="M15" s="16" t="n">
        <v>146000</v>
      </c>
      <c r="N15" s="16" t="n">
        <v>158000</v>
      </c>
      <c r="O15" s="20">
        <f>SUM(B15:N15)</f>
        <v/>
      </c>
    </row>
    <row r="16">
      <c r="A16" t="inlineStr">
        <is>
          <t>Payroll</t>
        </is>
      </c>
      <c r="B16" s="16" t="n">
        <v>62000</v>
      </c>
      <c r="C16" s="16" t="n">
        <v>62000</v>
      </c>
      <c r="D16" s="16" t="n">
        <v>62000</v>
      </c>
      <c r="E16" s="16" t="n">
        <v>62000</v>
      </c>
      <c r="F16" s="16" t="n">
        <v>62000</v>
      </c>
      <c r="G16" s="16" t="n">
        <v>62000</v>
      </c>
      <c r="H16" s="16" t="n">
        <v>62000</v>
      </c>
      <c r="I16" s="16" t="n">
        <v>62000</v>
      </c>
      <c r="J16" s="16" t="n">
        <v>62000</v>
      </c>
      <c r="K16" s="16" t="n">
        <v>62000</v>
      </c>
      <c r="L16" s="16" t="n">
        <v>62000</v>
      </c>
      <c r="M16" s="16" t="n">
        <v>62000</v>
      </c>
      <c r="N16" s="16" t="n">
        <v>62000</v>
      </c>
      <c r="O16" s="20">
        <f>SUM(B16:N16)</f>
        <v/>
      </c>
    </row>
    <row r="17">
      <c r="A17" t="inlineStr">
        <is>
          <t>Operating payments</t>
        </is>
      </c>
      <c r="B17" s="16" t="n">
        <v>38000</v>
      </c>
      <c r="C17" s="16" t="n">
        <v>38000</v>
      </c>
      <c r="D17" s="16" t="n">
        <v>38000</v>
      </c>
      <c r="E17" s="16" t="n">
        <v>38000</v>
      </c>
      <c r="F17" s="16" t="n">
        <v>38000</v>
      </c>
      <c r="G17" s="16" t="n">
        <v>38000</v>
      </c>
      <c r="H17" s="16" t="n">
        <v>38000</v>
      </c>
      <c r="I17" s="16" t="n">
        <v>38000</v>
      </c>
      <c r="J17" s="16" t="n">
        <v>38000</v>
      </c>
      <c r="K17" s="16" t="n">
        <v>38000</v>
      </c>
      <c r="L17" s="16" t="n">
        <v>38000</v>
      </c>
      <c r="M17" s="16" t="n">
        <v>38000</v>
      </c>
      <c r="N17" s="16" t="n">
        <v>38000</v>
      </c>
      <c r="O17" s="20">
        <f>SUM(B17:N17)</f>
        <v/>
      </c>
    </row>
    <row r="18">
      <c r="A18" t="inlineStr">
        <is>
          <t>Debt / fixed commitments</t>
        </is>
      </c>
      <c r="B18" s="16" t="n">
        <v>12000</v>
      </c>
      <c r="C18" s="16" t="n">
        <v>12000</v>
      </c>
      <c r="D18" s="16" t="n">
        <v>12000</v>
      </c>
      <c r="E18" s="16" t="n">
        <v>12000</v>
      </c>
      <c r="F18" s="16" t="n">
        <v>12000</v>
      </c>
      <c r="G18" s="16" t="n">
        <v>12000</v>
      </c>
      <c r="H18" s="16" t="n">
        <v>12000</v>
      </c>
      <c r="I18" s="16" t="n">
        <v>12000</v>
      </c>
      <c r="J18" s="16" t="n">
        <v>12000</v>
      </c>
      <c r="K18" s="16" t="n">
        <v>12000</v>
      </c>
      <c r="L18" s="16" t="n">
        <v>12000</v>
      </c>
      <c r="M18" s="16" t="n">
        <v>12000</v>
      </c>
      <c r="N18" s="16" t="n">
        <v>12000</v>
      </c>
      <c r="O18" s="20">
        <f>SUM(B18:N18)</f>
        <v/>
      </c>
    </row>
    <row r="19">
      <c r="A19" t="inlineStr">
        <is>
          <t>Planned capex</t>
        </is>
      </c>
      <c r="B19" s="16" t="n">
        <v>0</v>
      </c>
      <c r="C19" s="16" t="n">
        <v>0</v>
      </c>
      <c r="D19" s="16" t="n">
        <v>25000</v>
      </c>
      <c r="E19" s="16" t="n">
        <v>0</v>
      </c>
      <c r="F19" s="16" t="n">
        <v>0</v>
      </c>
      <c r="G19" s="16" t="n">
        <v>0</v>
      </c>
      <c r="H19" s="16" t="n">
        <v>45000</v>
      </c>
      <c r="I19" s="16" t="n">
        <v>0</v>
      </c>
      <c r="J19" s="16" t="n">
        <v>0</v>
      </c>
      <c r="K19" s="16" t="n">
        <v>0</v>
      </c>
      <c r="L19" s="16" t="n">
        <v>0</v>
      </c>
      <c r="M19" s="16" t="n">
        <v>18000</v>
      </c>
      <c r="N19" s="16" t="n">
        <v>0</v>
      </c>
      <c r="O19" s="20">
        <f>SUM(B19:N19)</f>
        <v/>
      </c>
    </row>
    <row r="20">
      <c r="A20" t="inlineStr">
        <is>
          <t>Other cash inflow</t>
        </is>
      </c>
      <c r="B20" s="16" t="n">
        <v>0</v>
      </c>
      <c r="C20" s="16" t="n">
        <v>0</v>
      </c>
      <c r="D20" s="16" t="n">
        <v>0</v>
      </c>
      <c r="E20" s="16" t="n">
        <v>0</v>
      </c>
      <c r="F20" s="16" t="n">
        <v>0</v>
      </c>
      <c r="G20" s="16" t="n">
        <v>0</v>
      </c>
      <c r="H20" s="16" t="n">
        <v>0</v>
      </c>
      <c r="I20" s="16" t="n">
        <v>0</v>
      </c>
      <c r="J20" s="16" t="n">
        <v>0</v>
      </c>
      <c r="K20" s="16" t="n">
        <v>0</v>
      </c>
      <c r="L20" s="16" t="n">
        <v>0</v>
      </c>
      <c r="M20" s="16" t="n">
        <v>0</v>
      </c>
      <c r="N20" s="16" t="n">
        <v>0</v>
      </c>
      <c r="O20" s="20">
        <f>SUM(B20:N20)</f>
        <v/>
      </c>
    </row>
    <row r="21">
      <c r="A21" t="inlineStr">
        <is>
          <t>Other cash outflow</t>
        </is>
      </c>
      <c r="B21" s="16" t="n">
        <v>0</v>
      </c>
      <c r="C21" s="16" t="n">
        <v>0</v>
      </c>
      <c r="D21" s="16" t="n">
        <v>0</v>
      </c>
      <c r="E21" s="16" t="n">
        <v>0</v>
      </c>
      <c r="F21" s="16" t="n">
        <v>0</v>
      </c>
      <c r="G21" s="16" t="n">
        <v>0</v>
      </c>
      <c r="H21" s="16" t="n">
        <v>0</v>
      </c>
      <c r="I21" s="16" t="n">
        <v>0</v>
      </c>
      <c r="J21" s="16" t="n">
        <v>0</v>
      </c>
      <c r="K21" s="16" t="n">
        <v>0</v>
      </c>
      <c r="L21" s="16" t="n">
        <v>0</v>
      </c>
      <c r="M21" s="16" t="n">
        <v>0</v>
      </c>
      <c r="N21" s="16" t="n">
        <v>0</v>
      </c>
      <c r="O21" s="20">
        <f>SUM(B21:N21)</f>
        <v/>
      </c>
    </row>
    <row r="24" ht="34" customHeight="1">
      <c r="A24" s="11" t="inlineStr">
        <is>
          <t>Need a version customized to your business? Contact Elaine at UpstreamCFO.</t>
        </is>
      </c>
    </row>
    <row r="25">
      <c r="A25" s="12" t="inlineStr">
        <is>
          <t>hello@upstreamcfo.com  |  upstreamcfo.com  |  Monthly retainer or project-based engagement</t>
        </is>
      </c>
    </row>
  </sheetData>
  <mergeCells count="5">
    <mergeCell ref="A7:H7"/>
    <mergeCell ref="A25:H25"/>
    <mergeCell ref="A24:H24"/>
    <mergeCell ref="A13:O13"/>
    <mergeCell ref="A1:H1"/>
  </mergeCells>
  <dataValidations count="1">
    <dataValidation sqref="B3" showDropDown="0" showInputMessage="0" showErrorMessage="0" allowBlank="0" type="list">
      <formula1>"Base,Downside,Upside"</formula1>
    </dataValidation>
  </dataValidations>
  <hyperlinks>
    <hyperlink xmlns:r="http://schemas.openxmlformats.org/officeDocument/2006/relationships" ref="A24" r:id="rId1"/>
  </hyperlinks>
  <pageMargins left="0.75" right="0.75" top="1" bottom="1" header="0.5" footer="0.5"/>
  <pageSetup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6" customWidth="1" min="13" max="13"/>
  </cols>
  <sheetData>
    <row r="1" ht="34" customHeight="1">
      <c r="A1" s="14" t="inlineStr">
        <is>
          <t>Forecast — selected scenario</t>
        </is>
      </c>
    </row>
    <row r="4" ht="32" customHeight="1">
      <c r="A4" s="17" t="inlineStr">
        <is>
          <t>Week</t>
        </is>
      </c>
      <c r="B4" s="17" t="inlineStr">
        <is>
          <t>Beginning Cash</t>
        </is>
      </c>
      <c r="C4" s="17" t="inlineStr">
        <is>
          <t>Receipts</t>
        </is>
      </c>
      <c r="D4" s="17" t="inlineStr">
        <is>
          <t>Payroll</t>
        </is>
      </c>
      <c r="E4" s="17" t="inlineStr">
        <is>
          <t>Operating</t>
        </is>
      </c>
      <c r="F4" s="17" t="inlineStr">
        <is>
          <t>Debt/Fixed</t>
        </is>
      </c>
      <c r="G4" s="17" t="inlineStr">
        <is>
          <t>Capex</t>
        </is>
      </c>
      <c r="H4" s="17" t="inlineStr">
        <is>
          <t>Other In</t>
        </is>
      </c>
      <c r="I4" s="17" t="inlineStr">
        <is>
          <t>Other Out</t>
        </is>
      </c>
      <c r="J4" s="17" t="inlineStr">
        <is>
          <t>Net Cash Flow</t>
        </is>
      </c>
      <c r="K4" s="17" t="inlineStr">
        <is>
          <t>Ending Cash</t>
        </is>
      </c>
      <c r="L4" s="17" t="inlineStr">
        <is>
          <t>Min Cash Target</t>
        </is>
      </c>
      <c r="M4" s="17" t="inlineStr">
        <is>
          <t>Headroom</t>
        </is>
      </c>
    </row>
    <row r="5">
      <c r="A5" t="n">
        <v>1</v>
      </c>
      <c r="B5" s="21">
        <f>Inputs!$B$4</f>
        <v/>
      </c>
      <c r="C5" s="21">
        <f>Inputs!B15*Inputs!$E$9</f>
        <v/>
      </c>
      <c r="D5" s="21">
        <f>Inputs!B16*Inputs!$E$10</f>
        <v/>
      </c>
      <c r="E5" s="21">
        <f>Inputs!B17*Inputs!$E$10</f>
        <v/>
      </c>
      <c r="F5" s="21">
        <f>Inputs!B18</f>
        <v/>
      </c>
      <c r="G5" s="21">
        <f>Inputs!B19*Inputs!$E$11</f>
        <v/>
      </c>
      <c r="H5" s="21">
        <f>Inputs!B20</f>
        <v/>
      </c>
      <c r="I5" s="21">
        <f>Inputs!B21</f>
        <v/>
      </c>
      <c r="J5" s="21">
        <f>C5+H5-SUM(D5:G5)-I5</f>
        <v/>
      </c>
      <c r="K5" s="21">
        <f>B5+J5</f>
        <v/>
      </c>
      <c r="L5" s="21">
        <f>Inputs!$B$5</f>
        <v/>
      </c>
      <c r="M5" s="21">
        <f>K5-L5</f>
        <v/>
      </c>
    </row>
    <row r="6">
      <c r="A6" t="n">
        <v>2</v>
      </c>
      <c r="B6" s="21">
        <f>K5</f>
        <v/>
      </c>
      <c r="C6" s="21">
        <f>Inputs!C15*Inputs!$E$9</f>
        <v/>
      </c>
      <c r="D6" s="21">
        <f>Inputs!C16*Inputs!$E$10</f>
        <v/>
      </c>
      <c r="E6" s="21">
        <f>Inputs!C17*Inputs!$E$10</f>
        <v/>
      </c>
      <c r="F6" s="21">
        <f>Inputs!C18</f>
        <v/>
      </c>
      <c r="G6" s="21">
        <f>Inputs!C19*Inputs!$E$11</f>
        <v/>
      </c>
      <c r="H6" s="21">
        <f>Inputs!C20</f>
        <v/>
      </c>
      <c r="I6" s="21">
        <f>Inputs!C21</f>
        <v/>
      </c>
      <c r="J6" s="21">
        <f>C6+H6-SUM(D6:G6)-I6</f>
        <v/>
      </c>
      <c r="K6" s="21">
        <f>B6+J6</f>
        <v/>
      </c>
      <c r="L6" s="21">
        <f>Inputs!$B$5</f>
        <v/>
      </c>
      <c r="M6" s="21">
        <f>K6-L6</f>
        <v/>
      </c>
    </row>
    <row r="7">
      <c r="A7" t="n">
        <v>3</v>
      </c>
      <c r="B7" s="21">
        <f>K6</f>
        <v/>
      </c>
      <c r="C7" s="21">
        <f>Inputs!D15*Inputs!$E$9</f>
        <v/>
      </c>
      <c r="D7" s="21">
        <f>Inputs!D16*Inputs!$E$10</f>
        <v/>
      </c>
      <c r="E7" s="21">
        <f>Inputs!D17*Inputs!$E$10</f>
        <v/>
      </c>
      <c r="F7" s="21">
        <f>Inputs!D18</f>
        <v/>
      </c>
      <c r="G7" s="21">
        <f>Inputs!D19*Inputs!$E$11</f>
        <v/>
      </c>
      <c r="H7" s="21">
        <f>Inputs!D20</f>
        <v/>
      </c>
      <c r="I7" s="21">
        <f>Inputs!D21</f>
        <v/>
      </c>
      <c r="J7" s="21">
        <f>C7+H7-SUM(D7:G7)-I7</f>
        <v/>
      </c>
      <c r="K7" s="21">
        <f>B7+J7</f>
        <v/>
      </c>
      <c r="L7" s="21">
        <f>Inputs!$B$5</f>
        <v/>
      </c>
      <c r="M7" s="21">
        <f>K7-L7</f>
        <v/>
      </c>
    </row>
    <row r="8">
      <c r="A8" t="n">
        <v>4</v>
      </c>
      <c r="B8" s="21">
        <f>K7</f>
        <v/>
      </c>
      <c r="C8" s="21">
        <f>Inputs!E15*Inputs!$E$9</f>
        <v/>
      </c>
      <c r="D8" s="21">
        <f>Inputs!E16*Inputs!$E$10</f>
        <v/>
      </c>
      <c r="E8" s="21">
        <f>Inputs!E17*Inputs!$E$10</f>
        <v/>
      </c>
      <c r="F8" s="21">
        <f>Inputs!E18</f>
        <v/>
      </c>
      <c r="G8" s="21">
        <f>Inputs!E19*Inputs!$E$11</f>
        <v/>
      </c>
      <c r="H8" s="21">
        <f>Inputs!E20</f>
        <v/>
      </c>
      <c r="I8" s="21">
        <f>Inputs!E21</f>
        <v/>
      </c>
      <c r="J8" s="21">
        <f>C8+H8-SUM(D8:G8)-I8</f>
        <v/>
      </c>
      <c r="K8" s="21">
        <f>B8+J8</f>
        <v/>
      </c>
      <c r="L8" s="21">
        <f>Inputs!$B$5</f>
        <v/>
      </c>
      <c r="M8" s="21">
        <f>K8-L8</f>
        <v/>
      </c>
    </row>
    <row r="9">
      <c r="A9" t="n">
        <v>5</v>
      </c>
      <c r="B9" s="21">
        <f>K8</f>
        <v/>
      </c>
      <c r="C9" s="21">
        <f>Inputs!F15*Inputs!$E$9</f>
        <v/>
      </c>
      <c r="D9" s="21">
        <f>Inputs!F16*Inputs!$E$10</f>
        <v/>
      </c>
      <c r="E9" s="21">
        <f>Inputs!F17*Inputs!$E$10</f>
        <v/>
      </c>
      <c r="F9" s="21">
        <f>Inputs!F18</f>
        <v/>
      </c>
      <c r="G9" s="21">
        <f>Inputs!F19*Inputs!$E$11</f>
        <v/>
      </c>
      <c r="H9" s="21">
        <f>Inputs!F20</f>
        <v/>
      </c>
      <c r="I9" s="21">
        <f>Inputs!F21</f>
        <v/>
      </c>
      <c r="J9" s="21">
        <f>C9+H9-SUM(D9:G9)-I9</f>
        <v/>
      </c>
      <c r="K9" s="21">
        <f>B9+J9</f>
        <v/>
      </c>
      <c r="L9" s="21">
        <f>Inputs!$B$5</f>
        <v/>
      </c>
      <c r="M9" s="21">
        <f>K9-L9</f>
        <v/>
      </c>
    </row>
    <row r="10">
      <c r="A10" t="n">
        <v>6</v>
      </c>
      <c r="B10" s="21">
        <f>K9</f>
        <v/>
      </c>
      <c r="C10" s="21">
        <f>Inputs!G15*Inputs!$E$9</f>
        <v/>
      </c>
      <c r="D10" s="21">
        <f>Inputs!G16*Inputs!$E$10</f>
        <v/>
      </c>
      <c r="E10" s="21">
        <f>Inputs!G17*Inputs!$E$10</f>
        <v/>
      </c>
      <c r="F10" s="21">
        <f>Inputs!G18</f>
        <v/>
      </c>
      <c r="G10" s="21">
        <f>Inputs!G19*Inputs!$E$11</f>
        <v/>
      </c>
      <c r="H10" s="21">
        <f>Inputs!G20</f>
        <v/>
      </c>
      <c r="I10" s="21">
        <f>Inputs!G21</f>
        <v/>
      </c>
      <c r="J10" s="21">
        <f>C10+H10-SUM(D10:G10)-I10</f>
        <v/>
      </c>
      <c r="K10" s="21">
        <f>B10+J10</f>
        <v/>
      </c>
      <c r="L10" s="21">
        <f>Inputs!$B$5</f>
        <v/>
      </c>
      <c r="M10" s="21">
        <f>K10-L10</f>
        <v/>
      </c>
    </row>
    <row r="11">
      <c r="A11" t="n">
        <v>7</v>
      </c>
      <c r="B11" s="21">
        <f>K10</f>
        <v/>
      </c>
      <c r="C11" s="21">
        <f>Inputs!H15*Inputs!$E$9</f>
        <v/>
      </c>
      <c r="D11" s="21">
        <f>Inputs!H16*Inputs!$E$10</f>
        <v/>
      </c>
      <c r="E11" s="21">
        <f>Inputs!H17*Inputs!$E$10</f>
        <v/>
      </c>
      <c r="F11" s="21">
        <f>Inputs!H18</f>
        <v/>
      </c>
      <c r="G11" s="21">
        <f>Inputs!H19*Inputs!$E$11</f>
        <v/>
      </c>
      <c r="H11" s="21">
        <f>Inputs!H20</f>
        <v/>
      </c>
      <c r="I11" s="21">
        <f>Inputs!H21</f>
        <v/>
      </c>
      <c r="J11" s="21">
        <f>C11+H11-SUM(D11:G11)-I11</f>
        <v/>
      </c>
      <c r="K11" s="21">
        <f>B11+J11</f>
        <v/>
      </c>
      <c r="L11" s="21">
        <f>Inputs!$B$5</f>
        <v/>
      </c>
      <c r="M11" s="21">
        <f>K11-L11</f>
        <v/>
      </c>
    </row>
    <row r="12">
      <c r="A12" t="n">
        <v>8</v>
      </c>
      <c r="B12" s="21">
        <f>K11</f>
        <v/>
      </c>
      <c r="C12" s="21">
        <f>Inputs!I15*Inputs!$E$9</f>
        <v/>
      </c>
      <c r="D12" s="21">
        <f>Inputs!I16*Inputs!$E$10</f>
        <v/>
      </c>
      <c r="E12" s="21">
        <f>Inputs!I17*Inputs!$E$10</f>
        <v/>
      </c>
      <c r="F12" s="21">
        <f>Inputs!I18</f>
        <v/>
      </c>
      <c r="G12" s="21">
        <f>Inputs!I19*Inputs!$E$11</f>
        <v/>
      </c>
      <c r="H12" s="21">
        <f>Inputs!I20</f>
        <v/>
      </c>
      <c r="I12" s="21">
        <f>Inputs!I21</f>
        <v/>
      </c>
      <c r="J12" s="21">
        <f>C12+H12-SUM(D12:G12)-I12</f>
        <v/>
      </c>
      <c r="K12" s="21">
        <f>B12+J12</f>
        <v/>
      </c>
      <c r="L12" s="21">
        <f>Inputs!$B$5</f>
        <v/>
      </c>
      <c r="M12" s="21">
        <f>K12-L12</f>
        <v/>
      </c>
    </row>
    <row r="13">
      <c r="A13" t="n">
        <v>9</v>
      </c>
      <c r="B13" s="21">
        <f>K12</f>
        <v/>
      </c>
      <c r="C13" s="21">
        <f>Inputs!J15*Inputs!$E$9</f>
        <v/>
      </c>
      <c r="D13" s="21">
        <f>Inputs!J16*Inputs!$E$10</f>
        <v/>
      </c>
      <c r="E13" s="21">
        <f>Inputs!J17*Inputs!$E$10</f>
        <v/>
      </c>
      <c r="F13" s="21">
        <f>Inputs!J18</f>
        <v/>
      </c>
      <c r="G13" s="21">
        <f>Inputs!J19*Inputs!$E$11</f>
        <v/>
      </c>
      <c r="H13" s="21">
        <f>Inputs!J20</f>
        <v/>
      </c>
      <c r="I13" s="21">
        <f>Inputs!J21</f>
        <v/>
      </c>
      <c r="J13" s="21">
        <f>C13+H13-SUM(D13:G13)-I13</f>
        <v/>
      </c>
      <c r="K13" s="21">
        <f>B13+J13</f>
        <v/>
      </c>
      <c r="L13" s="21">
        <f>Inputs!$B$5</f>
        <v/>
      </c>
      <c r="M13" s="21">
        <f>K13-L13</f>
        <v/>
      </c>
    </row>
    <row r="14">
      <c r="A14" t="n">
        <v>10</v>
      </c>
      <c r="B14" s="21">
        <f>K13</f>
        <v/>
      </c>
      <c r="C14" s="21">
        <f>Inputs!K15*Inputs!$E$9</f>
        <v/>
      </c>
      <c r="D14" s="21">
        <f>Inputs!K16*Inputs!$E$10</f>
        <v/>
      </c>
      <c r="E14" s="21">
        <f>Inputs!K17*Inputs!$E$10</f>
        <v/>
      </c>
      <c r="F14" s="21">
        <f>Inputs!K18</f>
        <v/>
      </c>
      <c r="G14" s="21">
        <f>Inputs!K19*Inputs!$E$11</f>
        <v/>
      </c>
      <c r="H14" s="21">
        <f>Inputs!K20</f>
        <v/>
      </c>
      <c r="I14" s="21">
        <f>Inputs!K21</f>
        <v/>
      </c>
      <c r="J14" s="21">
        <f>C14+H14-SUM(D14:G14)-I14</f>
        <v/>
      </c>
      <c r="K14" s="21">
        <f>B14+J14</f>
        <v/>
      </c>
      <c r="L14" s="21">
        <f>Inputs!$B$5</f>
        <v/>
      </c>
      <c r="M14" s="21">
        <f>K14-L14</f>
        <v/>
      </c>
    </row>
    <row r="15">
      <c r="A15" t="n">
        <v>11</v>
      </c>
      <c r="B15" s="21">
        <f>K14</f>
        <v/>
      </c>
      <c r="C15" s="21">
        <f>Inputs!L15*Inputs!$E$9</f>
        <v/>
      </c>
      <c r="D15" s="21">
        <f>Inputs!L16*Inputs!$E$10</f>
        <v/>
      </c>
      <c r="E15" s="21">
        <f>Inputs!L17*Inputs!$E$10</f>
        <v/>
      </c>
      <c r="F15" s="21">
        <f>Inputs!L18</f>
        <v/>
      </c>
      <c r="G15" s="21">
        <f>Inputs!L19*Inputs!$E$11</f>
        <v/>
      </c>
      <c r="H15" s="21">
        <f>Inputs!L20</f>
        <v/>
      </c>
      <c r="I15" s="21">
        <f>Inputs!L21</f>
        <v/>
      </c>
      <c r="J15" s="21">
        <f>C15+H15-SUM(D15:G15)-I15</f>
        <v/>
      </c>
      <c r="K15" s="21">
        <f>B15+J15</f>
        <v/>
      </c>
      <c r="L15" s="21">
        <f>Inputs!$B$5</f>
        <v/>
      </c>
      <c r="M15" s="21">
        <f>K15-L15</f>
        <v/>
      </c>
    </row>
    <row r="16">
      <c r="A16" t="n">
        <v>12</v>
      </c>
      <c r="B16" s="21">
        <f>K15</f>
        <v/>
      </c>
      <c r="C16" s="21">
        <f>Inputs!M15*Inputs!$E$9</f>
        <v/>
      </c>
      <c r="D16" s="21">
        <f>Inputs!M16*Inputs!$E$10</f>
        <v/>
      </c>
      <c r="E16" s="21">
        <f>Inputs!M17*Inputs!$E$10</f>
        <v/>
      </c>
      <c r="F16" s="21">
        <f>Inputs!M18</f>
        <v/>
      </c>
      <c r="G16" s="21">
        <f>Inputs!M19*Inputs!$E$11</f>
        <v/>
      </c>
      <c r="H16" s="21">
        <f>Inputs!M20</f>
        <v/>
      </c>
      <c r="I16" s="21">
        <f>Inputs!M21</f>
        <v/>
      </c>
      <c r="J16" s="21">
        <f>C16+H16-SUM(D16:G16)-I16</f>
        <v/>
      </c>
      <c r="K16" s="21">
        <f>B16+J16</f>
        <v/>
      </c>
      <c r="L16" s="21">
        <f>Inputs!$B$5</f>
        <v/>
      </c>
      <c r="M16" s="21">
        <f>K16-L16</f>
        <v/>
      </c>
    </row>
    <row r="17">
      <c r="A17" t="n">
        <v>13</v>
      </c>
      <c r="B17" s="21">
        <f>K16</f>
        <v/>
      </c>
      <c r="C17" s="21">
        <f>Inputs!N15*Inputs!$E$9</f>
        <v/>
      </c>
      <c r="D17" s="21">
        <f>Inputs!N16*Inputs!$E$10</f>
        <v/>
      </c>
      <c r="E17" s="21">
        <f>Inputs!N17*Inputs!$E$10</f>
        <v/>
      </c>
      <c r="F17" s="21">
        <f>Inputs!N18</f>
        <v/>
      </c>
      <c r="G17" s="21">
        <f>Inputs!N19*Inputs!$E$11</f>
        <v/>
      </c>
      <c r="H17" s="21">
        <f>Inputs!N20</f>
        <v/>
      </c>
      <c r="I17" s="21">
        <f>Inputs!N21</f>
        <v/>
      </c>
      <c r="J17" s="21">
        <f>C17+H17-SUM(D17:G17)-I17</f>
        <v/>
      </c>
      <c r="K17" s="21">
        <f>B17+J17</f>
        <v/>
      </c>
      <c r="L17" s="21">
        <f>Inputs!$B$5</f>
        <v/>
      </c>
      <c r="M17" s="21">
        <f>K17-L17</f>
        <v/>
      </c>
    </row>
    <row r="20" ht="34" customHeight="1">
      <c r="A20" s="11" t="inlineStr">
        <is>
          <t>Need a version customized to your business? Contact Elaine at UpstreamCFO.</t>
        </is>
      </c>
    </row>
    <row r="21">
      <c r="A21" s="12" t="inlineStr">
        <is>
          <t>hello@upstreamcfo.com  |  upstreamcfo.com  |  Monthly retainer or project-based engagement</t>
        </is>
      </c>
    </row>
  </sheetData>
  <mergeCells count="3">
    <mergeCell ref="A20:H20"/>
    <mergeCell ref="A21:H21"/>
    <mergeCell ref="A1:H1"/>
  </mergeCells>
  <conditionalFormatting sqref="M5:M17">
    <cfRule type="cellIs" priority="1" operator="lessThan" dxfId="0">
      <formula>0</formula>
    </cfRule>
    <cfRule type="cellIs" priority="2" operator="greaterThanOrEqual" dxfId="1">
      <formula>0</formula>
    </cfRule>
  </conditionalFormatting>
  <hyperlinks>
    <hyperlink xmlns:r="http://schemas.openxmlformats.org/officeDocument/2006/relationships" ref="A20" r:id="rId1"/>
  </hyperlink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  <col width="38" customWidth="1" min="5" max="5"/>
    <col width="4" customWidth="1" min="6" max="6"/>
    <col width="4" customWidth="1" min="7" max="7"/>
    <col width="4" customWidth="1" min="8" max="8"/>
  </cols>
  <sheetData>
    <row r="1" ht="34" customHeight="1">
      <c r="A1" s="14" t="inlineStr">
        <is>
          <t>Dashboard — cash risk and scenario output</t>
        </is>
      </c>
    </row>
    <row r="4" ht="22" customHeight="1">
      <c r="A4" s="3" t="inlineStr">
        <is>
          <t>Selected scenario output</t>
        </is>
      </c>
    </row>
    <row r="5" ht="32" customHeight="1">
      <c r="A5" s="17" t="inlineStr">
        <is>
          <t>Metric</t>
        </is>
      </c>
      <c r="B5" s="17" t="inlineStr">
        <is>
          <t>Output</t>
        </is>
      </c>
      <c r="C5" s="17" t="inlineStr"/>
      <c r="D5" s="17" t="inlineStr"/>
      <c r="E5" s="17" t="inlineStr"/>
    </row>
    <row r="6">
      <c r="A6" t="inlineStr">
        <is>
          <t>Selected scenario</t>
        </is>
      </c>
      <c r="B6" s="7">
        <f>Inputs!B3</f>
        <v/>
      </c>
    </row>
    <row r="7">
      <c r="A7" t="inlineStr">
        <is>
          <t>Ending cash</t>
        </is>
      </c>
      <c r="B7" s="21">
        <f>Forecast!K17</f>
        <v/>
      </c>
    </row>
    <row r="8">
      <c r="A8" t="inlineStr">
        <is>
          <t>Lowest projected cash</t>
        </is>
      </c>
      <c r="B8" s="21">
        <f>MIN(Forecast!K5:K17)</f>
        <v/>
      </c>
    </row>
    <row r="9">
      <c r="A9" t="inlineStr">
        <is>
          <t>Week of lowest cash</t>
        </is>
      </c>
      <c r="B9" s="22">
        <f>INDEX(Forecast!A5:A17,MATCH(B8,Forecast!K5:K17,0))</f>
        <v/>
      </c>
    </row>
    <row r="10">
      <c r="A10" t="inlineStr">
        <is>
          <t>Weeks below minimum target</t>
        </is>
      </c>
      <c r="B10" s="22">
        <f>COUNTIF(Forecast!M5:M17,"&lt;0")</f>
        <v/>
      </c>
    </row>
    <row r="11">
      <c r="A11" t="inlineStr">
        <is>
          <t>Total receipts</t>
        </is>
      </c>
      <c r="B11" s="21">
        <f>SUM(Forecast!C5:C17)</f>
        <v/>
      </c>
    </row>
    <row r="12">
      <c r="A12" t="inlineStr">
        <is>
          <t>Total cash outflows</t>
        </is>
      </c>
      <c r="B12" s="21">
        <f>SUM(Forecast!D5:G17)+SUM(Forecast!I5:I17)</f>
        <v/>
      </c>
    </row>
    <row r="13">
      <c r="A13" t="inlineStr">
        <is>
          <t>Total capex</t>
        </is>
      </c>
      <c r="B13" s="21">
        <f>SUM(Forecast!G5:G17)</f>
        <v/>
      </c>
    </row>
    <row r="16" ht="22" customHeight="1">
      <c r="A16" s="3" t="inlineStr">
        <is>
          <t>Ending cash by scenario — same base weekly inputs</t>
        </is>
      </c>
    </row>
    <row r="17" ht="32" customHeight="1">
      <c r="A17" s="17" t="inlineStr">
        <is>
          <t>Scenario</t>
        </is>
      </c>
      <c r="B17" s="17" t="inlineStr">
        <is>
          <t>Receipt factor</t>
        </is>
      </c>
      <c r="C17" s="17" t="inlineStr">
        <is>
          <t>Cost factor</t>
        </is>
      </c>
      <c r="D17" s="17" t="inlineStr">
        <is>
          <t>Capex factor</t>
        </is>
      </c>
      <c r="E17" s="17" t="inlineStr">
        <is>
          <t>Ending Cash</t>
        </is>
      </c>
    </row>
    <row r="18">
      <c r="A18" t="inlineStr">
        <is>
          <t>Base</t>
        </is>
      </c>
      <c r="B18" s="23">
        <f>Inputs!B9</f>
        <v/>
      </c>
      <c r="C18" s="23">
        <f>Inputs!B10</f>
        <v/>
      </c>
      <c r="D18" s="23">
        <f>Inputs!B11</f>
        <v/>
      </c>
      <c r="E18" s="21">
        <f>Inputs!$B$4 + Inputs!$O$15*B18 + Inputs!$O$20 - (Inputs!$O$16+Inputs!$O$17)*C18 - Inputs!$O$18 - Inputs!$O$19*D18 - Inputs!$O$21</f>
        <v/>
      </c>
    </row>
    <row r="19">
      <c r="A19" t="inlineStr">
        <is>
          <t>Downside</t>
        </is>
      </c>
      <c r="B19" s="23">
        <f>Inputs!C9</f>
        <v/>
      </c>
      <c r="C19" s="23">
        <f>Inputs!C10</f>
        <v/>
      </c>
      <c r="D19" s="23">
        <f>Inputs!C11</f>
        <v/>
      </c>
      <c r="E19" s="21">
        <f>Inputs!$B$4 + Inputs!$O$15*B19 + Inputs!$O$20 - (Inputs!$O$16+Inputs!$O$17)*C19 - Inputs!$O$18 - Inputs!$O$19*D19 - Inputs!$O$21</f>
        <v/>
      </c>
    </row>
    <row r="20">
      <c r="A20" t="inlineStr">
        <is>
          <t>Upside</t>
        </is>
      </c>
      <c r="B20" s="23">
        <f>Inputs!D9</f>
        <v/>
      </c>
      <c r="C20" s="23">
        <f>Inputs!D10</f>
        <v/>
      </c>
      <c r="D20" s="23">
        <f>Inputs!D11</f>
        <v/>
      </c>
      <c r="E20" s="21">
        <f>Inputs!$B$4 + Inputs!$O$15*B20 + Inputs!$O$20 - (Inputs!$O$16+Inputs!$O$17)*C20 - Inputs!$O$18 - Inputs!$O$19*D20 - Inputs!$O$21</f>
        <v/>
      </c>
    </row>
    <row r="23" ht="22" customHeight="1">
      <c r="A23" s="3" t="inlineStr">
        <is>
          <t>Automatic cash signals</t>
        </is>
      </c>
    </row>
    <row r="24">
      <c r="A24" s="24" t="inlineStr">
        <is>
          <t>Minimum cash</t>
        </is>
      </c>
      <c r="B24" s="25">
        <f>IF(B10&gt;0,"REVIEW: Forecast drops below the minimum cash target in "&amp;B10&amp;" week(s).","OK: No week falls below the minimum cash target in the selected scenario.")</f>
        <v/>
      </c>
    </row>
    <row r="25">
      <c r="A25" s="24" t="inlineStr">
        <is>
          <t>Receipt concentration</t>
        </is>
      </c>
      <c r="B25" s="25">
        <f>IF(MAX(Inputs!B15:N15)/SUM(Inputs!B15:N15)&gt;0.12,"REVIEW: One week contains more than 12% of total expected receipts. Confirm timing and customer concentration.","OK: No single week exceeds 12% of expected receipts.")</f>
        <v/>
      </c>
    </row>
    <row r="26">
      <c r="A26" s="24" t="inlineStr">
        <is>
          <t>Capex</t>
        </is>
      </c>
      <c r="B26" s="25">
        <f>IF(B13&gt;Inputs!B4*0.20,"REVIEW: Planned capex exceeds 20% of opening cash. Test timing or financing alternatives.","OK: Planned capex is 20% or less of opening cash.")</f>
        <v/>
      </c>
    </row>
    <row r="27">
      <c r="A27" s="24" t="inlineStr">
        <is>
          <t>Downside ending cash</t>
        </is>
      </c>
      <c r="B27" s="25">
        <f>IF(E19&lt;Inputs!B5,"REVIEW: Downside scenario ends below the minimum cash target.","OK: Downside ending cash remains above the minimum cash target.")</f>
        <v/>
      </c>
    </row>
    <row r="30" ht="34" customHeight="1">
      <c r="A30" s="11" t="inlineStr">
        <is>
          <t>Need a version customized to your business? Contact Elaine at UpstreamCFO.</t>
        </is>
      </c>
    </row>
    <row r="31">
      <c r="A31" s="12" t="inlineStr">
        <is>
          <t>hello@upstreamcfo.com  |  upstreamcfo.com  |  Monthly retainer or project-based engagement</t>
        </is>
      </c>
    </row>
  </sheetData>
  <mergeCells count="10">
    <mergeCell ref="B26:E26"/>
    <mergeCell ref="B27:E27"/>
    <mergeCell ref="A4:E4"/>
    <mergeCell ref="A30:H30"/>
    <mergeCell ref="A16:E16"/>
    <mergeCell ref="B25:E25"/>
    <mergeCell ref="A23:E23"/>
    <mergeCell ref="B24:E24"/>
    <mergeCell ref="A1:H1"/>
    <mergeCell ref="A31:H31"/>
  </mergeCells>
  <hyperlinks>
    <hyperlink xmlns:r="http://schemas.openxmlformats.org/officeDocument/2006/relationships" ref="A30" r:id="rId1"/>
  </hyperlinks>
  <pageMargins left="0.75" right="0.75" top="1" bottom="1" header="0.5" footer="0.5"/>
  <pageSetup fitToHeight="0" fitToWidth="1"/>
  <drawing xmlns:r="http://schemas.openxmlformats.org/officeDocument/2006/relationships" r:id="rId2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58" customWidth="1" min="2" max="2"/>
    <col width="58" customWidth="1" min="3" max="3"/>
  </cols>
  <sheetData>
    <row r="1" ht="34" customHeight="1">
      <c r="A1" s="14" t="inlineStr">
        <is>
          <t>What to Consider — before committing cash</t>
        </is>
      </c>
    </row>
    <row r="4" ht="32" customHeight="1">
      <c r="A4" s="17" t="inlineStr">
        <is>
          <t>Area</t>
        </is>
      </c>
      <c r="B4" s="17" t="inlineStr">
        <is>
          <t>Formula-driven signal</t>
        </is>
      </c>
      <c r="C4" s="17" t="inlineStr">
        <is>
          <t>Questions</t>
        </is>
      </c>
    </row>
    <row r="5">
      <c r="A5" s="24" t="inlineStr">
        <is>
          <t>Cash floor</t>
        </is>
      </c>
      <c r="B5" s="25">
        <f>Dashboard!B8</f>
        <v/>
      </c>
      <c r="C5" s="26" t="inlineStr">
        <is>
          <t>How much cash do you actually need to protect payroll, suppliers, taxes, debt, and operating stability?</t>
        </is>
      </c>
    </row>
    <row r="6">
      <c r="A6" s="24" t="inlineStr">
        <is>
          <t>Weeks below target</t>
        </is>
      </c>
      <c r="B6" s="25">
        <f>Dashboard!B10</f>
        <v/>
      </c>
      <c r="C6" s="26" t="inlineStr">
        <is>
          <t>Which payments or decisions occur in those weeks? Which are movable and which are fixed?</t>
        </is>
      </c>
    </row>
    <row r="7">
      <c r="A7" s="24" t="inlineStr">
        <is>
          <t>Collections</t>
        </is>
      </c>
      <c r="B7" s="25">
        <f>IF(MAX(Inputs!B15:N15)/SUM(Inputs!B15:N15)&gt;0.12,"Concentrated weekly receipts — stress timing.","No &gt;12% single-week concentration flag.")</f>
        <v/>
      </c>
      <c r="C7" s="26" t="inlineStr">
        <is>
          <t>Which receipts are confirmed? What if the largest payment is 1–2 weeks late?</t>
        </is>
      </c>
    </row>
    <row r="8">
      <c r="A8" s="24" t="inlineStr">
        <is>
          <t>Capex</t>
        </is>
      </c>
      <c r="B8" s="25">
        <f>Dashboard!B13</f>
        <v/>
      </c>
      <c r="C8" s="26" t="inlineStr">
        <is>
          <t>Can planned capex move, be phased, financed, leased, or tied to a revenue trigger?</t>
        </is>
      </c>
    </row>
    <row r="9">
      <c r="A9" s="24" t="inlineStr">
        <is>
          <t>Downside</t>
        </is>
      </c>
      <c r="B9" s="25">
        <f>Dashboard!E19</f>
        <v/>
      </c>
      <c r="C9" s="26" t="inlineStr">
        <is>
          <t>What actions would you take before cash falls below the target — not after?</t>
        </is>
      </c>
    </row>
    <row r="12" ht="22" customHeight="1">
      <c r="A12" s="3" t="inlineStr">
        <is>
          <t>Always verify</t>
        </is>
      </c>
    </row>
    <row r="13">
      <c r="A13" t="inlineStr">
        <is>
          <t>• Customer receipt timing and probability</t>
        </is>
      </c>
    </row>
    <row r="14">
      <c r="A14" t="inlineStr">
        <is>
          <t>• Payroll calendar and taxes</t>
        </is>
      </c>
    </row>
    <row r="15">
      <c r="A15" t="inlineStr">
        <is>
          <t>• Supplier / subcontractor timing</t>
        </is>
      </c>
    </row>
    <row r="16">
      <c r="A16" t="inlineStr">
        <is>
          <t>• Debt service and financing obligations</t>
        </is>
      </c>
    </row>
    <row r="17">
      <c r="A17" t="inlineStr">
        <is>
          <t>• Capex, vehicle, equipment, distributions, and one-time items</t>
        </is>
      </c>
    </row>
    <row r="18">
      <c r="A18" t="inlineStr">
        <is>
          <t>• Whether the selected minimum cash target is still appropriate</t>
        </is>
      </c>
    </row>
    <row r="21" ht="34" customHeight="1">
      <c r="A21" s="11" t="inlineStr">
        <is>
          <t>Need a version customized to your business? Contact Elaine at UpstreamCFO.</t>
        </is>
      </c>
    </row>
    <row r="22">
      <c r="A22" s="12" t="inlineStr">
        <is>
          <t>hello@upstreamcfo.com  |  upstreamcfo.com  |  Monthly retainer or project-based engagement</t>
        </is>
      </c>
    </row>
  </sheetData>
  <mergeCells count="10">
    <mergeCell ref="A13:C13"/>
    <mergeCell ref="A21:H21"/>
    <mergeCell ref="A14:C14"/>
    <mergeCell ref="A17:C17"/>
    <mergeCell ref="A18:C18"/>
    <mergeCell ref="A1:H1"/>
    <mergeCell ref="A12:C12"/>
    <mergeCell ref="A16:C16"/>
    <mergeCell ref="A22:H22"/>
    <mergeCell ref="A15:C15"/>
  </mergeCells>
  <hyperlinks>
    <hyperlink xmlns:r="http://schemas.openxmlformats.org/officeDocument/2006/relationships" ref="A21" r:id="rId1"/>
  </hyperlinks>
  <pageMargins left="0.75" right="0.75" top="1" bottom="1" header="0.5" footer="0.5"/>
  <pageSetup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58" customWidth="1" min="3" max="3"/>
  </cols>
  <sheetData>
    <row r="1" ht="34" customHeight="1">
      <c r="A1" s="14" t="inlineStr">
        <is>
          <t>Checks</t>
        </is>
      </c>
    </row>
    <row r="4" ht="32" customHeight="1">
      <c r="A4" s="17" t="inlineStr">
        <is>
          <t>Check</t>
        </is>
      </c>
      <c r="B4" s="17" t="inlineStr">
        <is>
          <t>Status</t>
        </is>
      </c>
      <c r="C4" s="17" t="inlineStr">
        <is>
          <t>Why it matters</t>
        </is>
      </c>
    </row>
    <row r="5">
      <c r="A5" t="inlineStr">
        <is>
          <t>Opening cash &gt;= 0</t>
        </is>
      </c>
      <c r="B5" s="6">
        <f>IF(Inputs!B4&gt;=0,"OK","CHECK")</f>
        <v/>
      </c>
      <c r="C5" s="27" t="inlineStr">
        <is>
          <t>Opening cash should reflect actual available cash.</t>
        </is>
      </c>
    </row>
    <row r="6">
      <c r="A6" t="inlineStr">
        <is>
          <t>Minimum cash target &gt; 0</t>
        </is>
      </c>
      <c r="B6" s="6">
        <f>IF(Inputs!B5&gt;0,"OK","CHECK")</f>
        <v/>
      </c>
      <c r="C6" s="27" t="inlineStr">
        <is>
          <t>Headroom depends on a meaningful target.</t>
        </is>
      </c>
    </row>
    <row r="7">
      <c r="A7" t="inlineStr">
        <is>
          <t>Scenario selector valid</t>
        </is>
      </c>
      <c r="B7" s="6">
        <f>IF(OR(Inputs!B3="Base",Inputs!B3="Downside",Inputs!B3="Upside"),"OK","CHECK")</f>
        <v/>
      </c>
      <c r="C7" s="27" t="inlineStr">
        <is>
          <t>Selected scenario must match scenario table.</t>
        </is>
      </c>
    </row>
    <row r="8">
      <c r="A8" t="inlineStr">
        <is>
          <t>Receipts non-negative</t>
        </is>
      </c>
      <c r="B8" s="6">
        <f>IF(MIN(Inputs!B15:N15)&gt;=0,"OK","CHECK")</f>
        <v/>
      </c>
      <c r="C8" s="27" t="inlineStr">
        <is>
          <t>Check negative receipt assumptions.</t>
        </is>
      </c>
    </row>
    <row r="9">
      <c r="A9" t="inlineStr">
        <is>
          <t>Ending cash roll-forward</t>
        </is>
      </c>
      <c r="B9" s="6">
        <f>IF(ABS(Forecast!K17-(Inputs!B4+SUM(Forecast!J5:J17)))&lt;0.01,"OK","CHECK")</f>
        <v/>
      </c>
      <c r="C9" s="27" t="inlineStr">
        <is>
          <t>Ending cash should equal opening cash plus cumulative net cash flow.</t>
        </is>
      </c>
    </row>
    <row r="10">
      <c r="A10" t="inlineStr">
        <is>
          <t>Beginning cash links</t>
        </is>
      </c>
      <c r="B10" s="6">
        <f>IF(AND(Forecast!B6=Forecast!K5,Forecast!B17=Forecast!K16),"OK","CHECK")</f>
        <v/>
      </c>
      <c r="C10" s="27" t="inlineStr">
        <is>
          <t>Each week should begin with the prior week ending cash.</t>
        </is>
      </c>
    </row>
    <row r="13" ht="34" customHeight="1">
      <c r="A13" s="11" t="inlineStr">
        <is>
          <t>Need a version customized to your business? Contact Elaine at UpstreamCFO.</t>
        </is>
      </c>
    </row>
    <row r="14">
      <c r="A14" s="12" t="inlineStr">
        <is>
          <t>hello@upstreamcfo.com  |  upstreamcfo.com  |  Monthly retainer or project-based engagement</t>
        </is>
      </c>
    </row>
  </sheetData>
  <mergeCells count="3">
    <mergeCell ref="A13:H13"/>
    <mergeCell ref="A14:H14"/>
    <mergeCell ref="A1:H1"/>
  </mergeCells>
  <conditionalFormatting sqref="B5:B10">
    <cfRule type="expression" priority="1" dxfId="0">
      <formula>B5="CHECK"</formula>
    </cfRule>
    <cfRule type="expression" priority="2" dxfId="1">
      <formula>B5="OK"</formula>
    </cfRule>
  </conditionalFormatting>
  <hyperlinks>
    <hyperlink xmlns:r="http://schemas.openxmlformats.org/officeDocument/2006/relationships" ref="A13" r:id="rId1"/>
  </hyperlink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2026-10-03T17:47:45Z</dcterms:created>
  <dcterms:modified xmlns:dcterms="http://purl.org/dc/terms/" xmlns:xsi="http://www.w3.org/2001/XMLSchema-instance" xsi:type="dcterms:W3CDTF">2026-10-14T16:31:33Z</dcterms:modified>
</cp:coreProperties>
</file>